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ncia\Balances\"/>
    </mc:Choice>
  </mc:AlternateContent>
  <xr:revisionPtr revIDLastSave="0" documentId="13_ncr:1_{438F31A1-0585-4576-BFAD-084BB8216905}" xr6:coauthVersionLast="47" xr6:coauthVersionMax="47" xr10:uidLastSave="{00000000-0000-0000-0000-000000000000}"/>
  <bookViews>
    <workbookView xWindow="-120" yWindow="-120" windowWidth="29040" windowHeight="15840" xr2:uid="{BEA6245A-8188-440F-BAE5-1BF0929345E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1" i="2" l="1"/>
  <c r="C47" i="2"/>
  <c r="C37" i="2"/>
  <c r="C43" i="2" s="1"/>
  <c r="C179" i="2"/>
  <c r="C69" i="2"/>
  <c r="C64" i="2"/>
  <c r="C56" i="2"/>
  <c r="C42" i="2"/>
  <c r="C11" i="2"/>
  <c r="C71" i="2" l="1"/>
  <c r="C26" i="1" l="1"/>
  <c r="C37" i="1" l="1"/>
  <c r="C33" i="1" l="1"/>
  <c r="C38" i="1" s="1"/>
  <c r="C21" i="1"/>
  <c r="C27" i="1" s="1"/>
  <c r="C41" i="1" l="1"/>
  <c r="C42" i="1" s="1"/>
  <c r="E42" i="1" s="1"/>
</calcChain>
</file>

<file path=xl/sharedStrings.xml><?xml version="1.0" encoding="utf-8"?>
<sst xmlns="http://schemas.openxmlformats.org/spreadsheetml/2006/main" count="191" uniqueCount="186">
  <si>
    <t>430-01055-3</t>
  </si>
  <si>
    <t>Estado de Situación Financiera</t>
  </si>
  <si>
    <t>VALORES EN RD$</t>
  </si>
  <si>
    <t>ACTIVOS</t>
  </si>
  <si>
    <t>ACTIVOS CORRIENTES</t>
  </si>
  <si>
    <t>EFECTIVO Y EQUIVALENTE DE EFECTIVO</t>
  </si>
  <si>
    <t>FONDO EN FIDEICOMISO</t>
  </si>
  <si>
    <t>CUENTAS Y DOCUMENTOS POR COBRAR CORTO P.</t>
  </si>
  <si>
    <t>INVENTARIOS</t>
  </si>
  <si>
    <t>GASTOS ANTICIPADOS</t>
  </si>
  <si>
    <t>TOTAL, ACTIVOS CORRIENTES</t>
  </si>
  <si>
    <t>ACTIVOS NO CORRIENTES</t>
  </si>
  <si>
    <t xml:space="preserve">PROPIEDAD, PLANTA Y EQUIPOS NETO </t>
  </si>
  <si>
    <t>ACTIVOS INTANGIBLES</t>
  </si>
  <si>
    <t>TOTAL, ACTIVOS NO CORRIENTES</t>
  </si>
  <si>
    <t>TOTAL, ACTIVOS</t>
  </si>
  <si>
    <t>PASIVOS</t>
  </si>
  <si>
    <t>PASIVOS CORRIENTES</t>
  </si>
  <si>
    <t>CUENTAS POR PAGAR A CORTO PLAZO</t>
  </si>
  <si>
    <t>OTROS PASIVOS CORRIENTES</t>
  </si>
  <si>
    <t>ACTIVOS NETOS / PATRIMONIO</t>
  </si>
  <si>
    <t>TOTAL PATRIMONIO</t>
  </si>
  <si>
    <t>TOTAL PASIVOS Y PATRIMONIO</t>
  </si>
  <si>
    <t xml:space="preserve">Enc.de Contabilidad </t>
  </si>
  <si>
    <t xml:space="preserve">Enc. Financiero </t>
  </si>
  <si>
    <t>Vicerrectora de Gestión</t>
  </si>
  <si>
    <t xml:space="preserve"> Carlixta de la Rosa </t>
  </si>
  <si>
    <t xml:space="preserve"> José Ernesto Jiménez</t>
  </si>
  <si>
    <t xml:space="preserve"> Dra. Aida Roca Dalmasi </t>
  </si>
  <si>
    <t>PASIVOS  NO CORRIENTES</t>
  </si>
  <si>
    <t xml:space="preserve">PASIVOS A LARGOS PLAZOS </t>
  </si>
  <si>
    <t>TOTAL, PASIVOS NO CORRIENTES</t>
  </si>
  <si>
    <t xml:space="preserve">TOTAL, PASIVOS CORRIENTES </t>
  </si>
  <si>
    <t xml:space="preserve">TOTAL PASIVOS </t>
  </si>
  <si>
    <t xml:space="preserve">ACTIVOS </t>
  </si>
  <si>
    <t xml:space="preserve">DESCRIPCION </t>
  </si>
  <si>
    <t>MONTO</t>
  </si>
  <si>
    <t xml:space="preserve">Efectivos                    </t>
  </si>
  <si>
    <t>Caja Chicas</t>
  </si>
  <si>
    <t>Cta.248-000395-1 Subv-Fondo Rep</t>
  </si>
  <si>
    <t>Cta. 010102384894-Fondo 20, CUT</t>
  </si>
  <si>
    <t>Cta .960862537-5 -FONDOCYT</t>
  </si>
  <si>
    <t xml:space="preserve">Total </t>
  </si>
  <si>
    <t>Fondos y Bienes en Fideicomiso</t>
  </si>
  <si>
    <t xml:space="preserve">CUENTAS POR COBRAR </t>
  </si>
  <si>
    <t xml:space="preserve">ANTICIPOS PROVEEDORES </t>
  </si>
  <si>
    <t>Neoagro SRL</t>
  </si>
  <si>
    <t>CQ CONSTRUCCIONES, SRL</t>
  </si>
  <si>
    <t>INCIMAS INGENIEROS CIVILES Y MAQ. SRL</t>
  </si>
  <si>
    <t>SUPLIMADE COMERCIAL SRL</t>
  </si>
  <si>
    <t>OCEAN BEEF</t>
  </si>
  <si>
    <t>DISTRIBUIDORA PDS SRL</t>
  </si>
  <si>
    <t>TCO NETWORDKING SRL</t>
  </si>
  <si>
    <t>Fundacion Casa Arquidiocesana Mria</t>
  </si>
  <si>
    <t>SDM GROUP .SRL</t>
  </si>
  <si>
    <t>GRUPO CIMENTADOS, S.R.L.</t>
  </si>
  <si>
    <t>Constructora Electromega, SRL.</t>
  </si>
  <si>
    <t>Aplex Security, Srl.</t>
  </si>
  <si>
    <t>GRUPO GARCEL, SRL.</t>
  </si>
  <si>
    <t>Stove &amp; CO, SRL</t>
  </si>
  <si>
    <t>Brisas del Mar Trucking</t>
  </si>
  <si>
    <t>AMERICAN BUSINESS MACHINE</t>
  </si>
  <si>
    <t>RIVEDALE CONSULTING, SRL</t>
  </si>
  <si>
    <t>Cesar Bienvenido Ozuna Rodriguez.</t>
  </si>
  <si>
    <t xml:space="preserve">Cuentas por Cobrar empleados </t>
  </si>
  <si>
    <t>Los Reyes Díaz Ramírez..</t>
  </si>
  <si>
    <t xml:space="preserve">Total  Cuentas por Cobrar </t>
  </si>
  <si>
    <t xml:space="preserve">Inventarios </t>
  </si>
  <si>
    <t xml:space="preserve">Inventarios de consumos </t>
  </si>
  <si>
    <t>Inventarios para Cesión (donación)</t>
  </si>
  <si>
    <t xml:space="preserve">Gastos Anticipados </t>
  </si>
  <si>
    <t>Becas -OEI</t>
  </si>
  <si>
    <t>Licencias</t>
  </si>
  <si>
    <t>Gasto Seguro de Personas</t>
  </si>
  <si>
    <t>Pólizas seguros de vehículos</t>
  </si>
  <si>
    <t>Gasto de  de Alquiler</t>
  </si>
  <si>
    <t xml:space="preserve"> Programa con PNUD</t>
  </si>
  <si>
    <t xml:space="preserve">Activos fijos </t>
  </si>
  <si>
    <t xml:space="preserve">Bienes muebles </t>
  </si>
  <si>
    <t xml:space="preserve">Bienes Inmuebles </t>
  </si>
  <si>
    <t xml:space="preserve">Obras de artes </t>
  </si>
  <si>
    <t xml:space="preserve">Depreciación </t>
  </si>
  <si>
    <t xml:space="preserve">Activos Intangibles </t>
  </si>
  <si>
    <t>Paquetes y Programas de Computo</t>
  </si>
  <si>
    <t xml:space="preserve">TOTAL ACTIVOS </t>
  </si>
  <si>
    <t xml:space="preserve">PASIVOS </t>
  </si>
  <si>
    <t xml:space="preserve">PASIVOS CORRIENTES </t>
  </si>
  <si>
    <t xml:space="preserve">Cuentas por Pagar Proveedores </t>
  </si>
  <si>
    <t>AD MARKETING LIVE,S.R.L.</t>
  </si>
  <si>
    <t>AGUA PLANETA AZUL</t>
  </si>
  <si>
    <t>Albadoca , S.A.</t>
  </si>
  <si>
    <t>ALL OFFICE SOLUTIONS , SRL</t>
  </si>
  <si>
    <t>Ana Maria Petronila Hernández Peguero</t>
  </si>
  <si>
    <t>Asoc.Dom.de Rectores de Universidades</t>
  </si>
  <si>
    <t>CENTRO DE FRENOS DAVID, SRL</t>
  </si>
  <si>
    <t>Cigoil Caribe, S.A.</t>
  </si>
  <si>
    <t>Circuit World, srl</t>
  </si>
  <si>
    <t>COMERCIAL BENZAN HERRERA, SRL</t>
  </si>
  <si>
    <t>COMERCIAL CODI, SRL</t>
  </si>
  <si>
    <t>COMERCIAL FENIX ESPINAL, SRL</t>
  </si>
  <si>
    <t>COMERCIALIZADORA LANIPSE</t>
  </si>
  <si>
    <t>Compu Office Dominicana SRL</t>
  </si>
  <si>
    <t>COPEL SEGURITY PRINTING,SAS</t>
  </si>
  <si>
    <t>D´Peña FBC Impresión Y Conffecciones, S.R</t>
  </si>
  <si>
    <t>DEALCORP INVESMENT, SRL</t>
  </si>
  <si>
    <t>DI PARTES Y MECANICA DIESEL SRL</t>
  </si>
  <si>
    <t>Difo Electromecanica, SRL</t>
  </si>
  <si>
    <t>Distribuidora PDs, SRL</t>
  </si>
  <si>
    <t>Editora del Caribe C. por A</t>
  </si>
  <si>
    <t>Empresas Integradas S. A.</t>
  </si>
  <si>
    <t>Ezequiel Bionegym . srl</t>
  </si>
  <si>
    <t>FAMA ELEVATOR SERVICE, SRL</t>
  </si>
  <si>
    <t>FR MULTISERVICIOS, SRL</t>
  </si>
  <si>
    <t>Fundación Educativa Oriental</t>
  </si>
  <si>
    <t>Gas Antillanos</t>
  </si>
  <si>
    <t>Grafitaller Studio Publicitario, SRL</t>
  </si>
  <si>
    <t>GRUPO ANTACE, SRL.</t>
  </si>
  <si>
    <t>Grupo Farmacéutico Car-M, SRL (GRUFACARM)</t>
  </si>
  <si>
    <t>GRUPO GARCEL, SRL</t>
  </si>
  <si>
    <t>GRUPO LEXMARK SRL</t>
  </si>
  <si>
    <t>GRUPO TO DO, SRL</t>
  </si>
  <si>
    <t>GRUPO X-P3 SRL</t>
  </si>
  <si>
    <t>HOTEL COSTA LARIMAR, SRL</t>
  </si>
  <si>
    <t>Impresora Kelvis, SRL</t>
  </si>
  <si>
    <t>Impresos  Camilo, S.A</t>
  </si>
  <si>
    <t>Incimas Ingenieros Civiles Y Maquinarias</t>
  </si>
  <si>
    <t>INSTITUTO POSTAL DOMINICANO</t>
  </si>
  <si>
    <t>INVERSIONES VERADALIA SRL</t>
  </si>
  <si>
    <t>J.C.Q, INGENIERIA EN ASENSORES, SRL</t>
  </si>
  <si>
    <t>JARDIN ILUSIONES SRL</t>
  </si>
  <si>
    <t>Litang Investments, SRL</t>
  </si>
  <si>
    <t>LUFISA COMERCIAL SRL</t>
  </si>
  <si>
    <t>Marita Gourmet, SRL</t>
  </si>
  <si>
    <t>MARTINEZ TORRES TRAVELING</t>
  </si>
  <si>
    <t>Materiales Educativos, Mateca.</t>
  </si>
  <si>
    <t>MRO MANTENIMIENTO OPERACION &amp; REPARACION</t>
  </si>
  <si>
    <t>MULTIFOODS GM DOMINICANA</t>
  </si>
  <si>
    <t>Negociado de vehiculo SRL</t>
  </si>
  <si>
    <t>NEOAGRO, SRL</t>
  </si>
  <si>
    <t>OFICENTRO ORIENTAL</t>
  </si>
  <si>
    <t>PA CATERING SRL</t>
  </si>
  <si>
    <t>Papelería Cactus, SRL</t>
  </si>
  <si>
    <t>R&amp;S INNOVATION BUSINESS GROUP IBG</t>
  </si>
  <si>
    <t>R&amp;S INTERNACIONAL SRL</t>
  </si>
  <si>
    <t>RANRAIBY, SRL</t>
  </si>
  <si>
    <t>RHUMAN SITE, SRL</t>
  </si>
  <si>
    <t>S &amp; G Computer SRL</t>
  </si>
  <si>
    <t>SABADA INVESTMENT SRL</t>
  </si>
  <si>
    <t>SITCORP, SRL</t>
  </si>
  <si>
    <t>SLYKING GROUP, SRL</t>
  </si>
  <si>
    <t>SOLVALMEN, SRL</t>
  </si>
  <si>
    <t>SUPLIMADE COMERCIAL, SRL</t>
  </si>
  <si>
    <t>TA BUENO CAFETERIA, SRL</t>
  </si>
  <si>
    <t>Technalab , S.A</t>
  </si>
  <si>
    <t>Torres Malaver Corporation, SRL</t>
  </si>
  <si>
    <t>TROVASA HAND WASH, SRL</t>
  </si>
  <si>
    <t>V.R.O. Contratista</t>
  </si>
  <si>
    <t>Viamar, S.A.</t>
  </si>
  <si>
    <t>Yaex Corp.de Operaciones Alimenticias</t>
  </si>
  <si>
    <t>YAXIS COMERCIAL, SRL</t>
  </si>
  <si>
    <t xml:space="preserve">Sueldos por Pagar </t>
  </si>
  <si>
    <t>Seguridad Social por Pagar</t>
  </si>
  <si>
    <t xml:space="preserve">Retenciones Impositivas </t>
  </si>
  <si>
    <t>Dec 31, 25</t>
  </si>
  <si>
    <t>CARLOS ROBLES PLACAS Y TROFEOS</t>
  </si>
  <si>
    <t>COLORES Y TERMINACIONES BOURDIER CRUZ SRL</t>
  </si>
  <si>
    <t>Estudio de Arquitectura Metropolis SRL</t>
  </si>
  <si>
    <t>GRUPO RETMOX SRL</t>
  </si>
  <si>
    <t>Impresora KR, SRL</t>
  </si>
  <si>
    <t>Interseas Dominicana, SRL</t>
  </si>
  <si>
    <t>LA COCINA GUSTAER, SRL</t>
  </si>
  <si>
    <t>La Terraza de Gazcue Ranova, SRL</t>
  </si>
  <si>
    <t>LUISANA TAVERAS PRODUCCIONES &amp; EVENTOS, E</t>
  </si>
  <si>
    <t>Manuel Ant.Rosario Almanzar</t>
  </si>
  <si>
    <t>MULTIPLICITY, SRL</t>
  </si>
  <si>
    <t>NEXT DOMINICANA, SA</t>
  </si>
  <si>
    <t>OTROJO EIRL</t>
  </si>
  <si>
    <t>Procitrom, SRL</t>
  </si>
  <si>
    <t>QUALITY GLOBAL BUSINESS GB SRL</t>
  </si>
  <si>
    <t>Sanfra Foods &amp; Catering SRL</t>
  </si>
  <si>
    <t>SEMINARIO SAN PIO X</t>
  </si>
  <si>
    <t>SOLDIER ELECTRONIC SECURITY SES, SRL</t>
  </si>
  <si>
    <t>VASQUEZ REPUESTOS Y SERV.PARA AUTO</t>
  </si>
  <si>
    <t>VILMA DARIANA RODRIGUEZ DE JIMENEZ</t>
  </si>
  <si>
    <t>PRELIMINAR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</si>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</sst>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Calibri"/>
      <family val="2"/>
      <scheme val="minor"/>
    </font>
    <font>
      <b/>
      <sz val="8"/>
      <color rgb="FF000000"/>
      <name val="Arial"/>
      <family val="2"/>
    </font>
    <font>
      <b/>
      <u/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14" fontId="3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0" fontId="3" fillId="2" borderId="0" xfId="0" applyFont="1" applyFill="1"/>
    <xf numFmtId="14" fontId="3" fillId="2" borderId="0" xfId="1" applyNumberFormat="1" applyFont="1" applyFill="1"/>
    <xf numFmtId="43" fontId="2" fillId="2" borderId="0" xfId="1" applyFont="1" applyFill="1"/>
    <xf numFmtId="0" fontId="4" fillId="0" borderId="0" xfId="0" applyFont="1"/>
    <xf numFmtId="164" fontId="5" fillId="0" borderId="0" xfId="0" applyNumberFormat="1" applyFont="1"/>
    <xf numFmtId="43" fontId="0" fillId="0" borderId="0" xfId="0" applyNumberFormat="1"/>
    <xf numFmtId="43" fontId="2" fillId="2" borderId="1" xfId="1" applyFont="1" applyFill="1" applyBorder="1"/>
    <xf numFmtId="43" fontId="3" fillId="2" borderId="2" xfId="1" applyFont="1" applyFill="1" applyBorder="1"/>
    <xf numFmtId="43" fontId="3" fillId="2" borderId="3" xfId="1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Border="1"/>
    <xf numFmtId="43" fontId="3" fillId="2" borderId="4" xfId="1" applyFont="1" applyFill="1" applyBorder="1"/>
    <xf numFmtId="4" fontId="6" fillId="2" borderId="0" xfId="0" applyNumberFormat="1" applyFont="1" applyFill="1"/>
    <xf numFmtId="0" fontId="3" fillId="0" borderId="0" xfId="0" applyFont="1" applyAlignment="1">
      <alignment horizontal="center"/>
    </xf>
    <xf numFmtId="4" fontId="7" fillId="0" borderId="0" xfId="0" applyNumberFormat="1" applyFont="1"/>
    <xf numFmtId="0" fontId="6" fillId="3" borderId="0" xfId="0" applyFont="1" applyFill="1" applyAlignment="1">
      <alignment horizontal="center"/>
    </xf>
    <xf numFmtId="4" fontId="6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9" fillId="0" borderId="0" xfId="0" applyFont="1"/>
    <xf numFmtId="49" fontId="10" fillId="2" borderId="0" xfId="0" applyNumberFormat="1" applyFont="1" applyFill="1"/>
    <xf numFmtId="4" fontId="10" fillId="2" borderId="0" xfId="0" applyNumberFormat="1" applyFont="1" applyFill="1"/>
    <xf numFmtId="4" fontId="6" fillId="2" borderId="1" xfId="0" applyNumberFormat="1" applyFont="1" applyFill="1" applyBorder="1"/>
    <xf numFmtId="49" fontId="11" fillId="2" borderId="0" xfId="0" applyNumberFormat="1" applyFont="1" applyFill="1"/>
    <xf numFmtId="4" fontId="9" fillId="2" borderId="5" xfId="0" applyNumberFormat="1" applyFont="1" applyFill="1" applyBorder="1"/>
    <xf numFmtId="0" fontId="6" fillId="2" borderId="0" xfId="0" applyFont="1" applyFill="1"/>
    <xf numFmtId="4" fontId="12" fillId="2" borderId="0" xfId="0" applyNumberFormat="1" applyFont="1" applyFill="1"/>
    <xf numFmtId="49" fontId="11" fillId="0" borderId="0" xfId="0" applyNumberFormat="1" applyFont="1"/>
    <xf numFmtId="0" fontId="8" fillId="0" borderId="0" xfId="0" applyFont="1"/>
    <xf numFmtId="49" fontId="11" fillId="0" borderId="0" xfId="0" applyNumberFormat="1" applyFont="1" applyAlignment="1">
      <alignment horizontal="center"/>
    </xf>
    <xf numFmtId="49" fontId="13" fillId="0" borderId="0" xfId="0" applyNumberFormat="1" applyFont="1"/>
    <xf numFmtId="164" fontId="11" fillId="2" borderId="0" xfId="0" applyNumberFormat="1" applyFont="1" applyFill="1"/>
    <xf numFmtId="0" fontId="6" fillId="0" borderId="0" xfId="0" applyFont="1"/>
    <xf numFmtId="49" fontId="14" fillId="0" borderId="0" xfId="0" applyNumberFormat="1" applyFont="1"/>
    <xf numFmtId="4" fontId="9" fillId="0" borderId="6" xfId="0" applyNumberFormat="1" applyFont="1" applyBorder="1"/>
    <xf numFmtId="4" fontId="6" fillId="0" borderId="1" xfId="0" applyNumberFormat="1" applyFont="1" applyBorder="1"/>
    <xf numFmtId="0" fontId="9" fillId="0" borderId="1" xfId="0" applyFont="1" applyBorder="1"/>
    <xf numFmtId="49" fontId="10" fillId="0" borderId="0" xfId="0" applyNumberFormat="1" applyFont="1"/>
    <xf numFmtId="164" fontId="10" fillId="0" borderId="0" xfId="0" applyNumberFormat="1" applyFont="1"/>
    <xf numFmtId="164" fontId="15" fillId="0" borderId="1" xfId="0" applyNumberFormat="1" applyFont="1" applyBorder="1"/>
    <xf numFmtId="4" fontId="12" fillId="0" borderId="6" xfId="0" applyNumberFormat="1" applyFont="1" applyBorder="1"/>
    <xf numFmtId="4" fontId="9" fillId="2" borderId="0" xfId="0" applyNumberFormat="1" applyFont="1" applyFill="1"/>
    <xf numFmtId="0" fontId="9" fillId="0" borderId="5" xfId="0" applyFont="1" applyBorder="1"/>
    <xf numFmtId="4" fontId="9" fillId="0" borderId="5" xfId="0" applyNumberFormat="1" applyFont="1" applyBorder="1"/>
    <xf numFmtId="0" fontId="6" fillId="3" borderId="0" xfId="0" applyFont="1" applyFill="1"/>
    <xf numFmtId="164" fontId="13" fillId="0" borderId="3" xfId="0" applyNumberFormat="1" applyFont="1" applyBorder="1"/>
    <xf numFmtId="4" fontId="9" fillId="0" borderId="0" xfId="0" applyNumberFormat="1" applyFont="1"/>
    <xf numFmtId="49" fontId="13" fillId="0" borderId="0" xfId="0" applyNumberFormat="1" applyFont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3" fillId="0" borderId="0" xfId="0" applyFont="1"/>
    <xf numFmtId="43" fontId="2" fillId="2" borderId="1" xfId="1" applyFont="1" applyFill="1" applyBorder="1" applyAlignment="1">
      <alignment horizontal="left"/>
    </xf>
    <xf numFmtId="4" fontId="2" fillId="2" borderId="0" xfId="0" applyNumberFormat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19050</xdr:rowOff>
    </xdr:from>
    <xdr:to>
      <xdr:col>1</xdr:col>
      <xdr:colOff>1644650</xdr:colOff>
      <xdr:row>6</xdr:row>
      <xdr:rowOff>152400</xdr:rowOff>
    </xdr:to>
    <xdr:pic>
      <xdr:nvPicPr>
        <xdr:cNvPr id="3" name="image1.png" descr="Icono&#10;&#10;Descripción generada automáticamente">
          <a:extLst>
            <a:ext uri="{FF2B5EF4-FFF2-40B4-BE49-F238E27FC236}">
              <a16:creationId xmlns:a16="http://schemas.microsoft.com/office/drawing/2014/main" id="{77D24491-949B-4A40-AC08-CB83799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00050"/>
          <a:ext cx="15398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411-A6CC-4170-A916-253D04808FA4}">
  <dimension ref="B2:G50"/>
  <sheetViews>
    <sheetView tabSelected="1" workbookViewId="0">
      <selection activeCell="F30" sqref="F30"/>
    </sheetView>
  </sheetViews>
  <sheetFormatPr baseColWidth="10" defaultRowHeight="15" x14ac:dyDescent="0.25"/>
  <cols>
    <col min="2" max="2" width="40" customWidth="1"/>
    <col min="3" max="3" width="19.28515625" customWidth="1"/>
    <col min="4" max="4" width="12.7109375" bestFit="1" customWidth="1"/>
    <col min="5" max="5" width="21" customWidth="1"/>
    <col min="6" max="6" width="12.85546875" bestFit="1" customWidth="1"/>
    <col min="7" max="7" width="12.7109375" bestFit="1" customWidth="1"/>
  </cols>
  <sheetData>
    <row r="2" spans="2:3" x14ac:dyDescent="0.25">
      <c r="B2" s="1"/>
      <c r="C2" s="2"/>
    </row>
    <row r="3" spans="2:3" x14ac:dyDescent="0.25">
      <c r="B3" s="1"/>
      <c r="C3" s="2"/>
    </row>
    <row r="4" spans="2:3" x14ac:dyDescent="0.25">
      <c r="B4" s="1"/>
      <c r="C4" s="2"/>
    </row>
    <row r="5" spans="2:3" x14ac:dyDescent="0.25">
      <c r="B5" s="1"/>
      <c r="C5" s="2"/>
    </row>
    <row r="6" spans="2:3" x14ac:dyDescent="0.25">
      <c r="B6" s="1"/>
      <c r="C6" s="2"/>
    </row>
    <row r="7" spans="2:3" x14ac:dyDescent="0.25">
      <c r="B7" s="1"/>
      <c r="C7" s="2"/>
    </row>
    <row r="8" spans="2:3" x14ac:dyDescent="0.25">
      <c r="B8" s="3" t="s">
        <v>0</v>
      </c>
      <c r="C8" s="9">
        <v>46035</v>
      </c>
    </row>
    <row r="9" spans="2:3" x14ac:dyDescent="0.25">
      <c r="B9" s="3"/>
      <c r="C9" s="4"/>
    </row>
    <row r="10" spans="2:3" x14ac:dyDescent="0.25">
      <c r="B10" s="3" t="s">
        <v>1</v>
      </c>
      <c r="C10" s="2"/>
    </row>
    <row r="11" spans="2:3" x14ac:dyDescent="0.25">
      <c r="B11" s="8" t="s">
        <v>185</v>
      </c>
      <c r="C11" s="2"/>
    </row>
    <row r="12" spans="2:3" x14ac:dyDescent="0.25">
      <c r="B12" s="3" t="s">
        <v>2</v>
      </c>
      <c r="C12" s="2"/>
    </row>
    <row r="13" spans="2:3" x14ac:dyDescent="0.25">
      <c r="B13" s="3" t="s">
        <v>184</v>
      </c>
      <c r="C13" s="2"/>
    </row>
    <row r="14" spans="2:3" x14ac:dyDescent="0.25">
      <c r="B14" s="11" t="s">
        <v>3</v>
      </c>
      <c r="C14" s="10"/>
    </row>
    <row r="15" spans="2:3" x14ac:dyDescent="0.25">
      <c r="B15" s="11" t="s">
        <v>4</v>
      </c>
      <c r="C15" s="10"/>
    </row>
    <row r="16" spans="2:3" x14ac:dyDescent="0.25">
      <c r="B16" s="1" t="s">
        <v>5</v>
      </c>
      <c r="C16" s="10">
        <v>1946969</v>
      </c>
    </row>
    <row r="17" spans="2:7" x14ac:dyDescent="0.25">
      <c r="B17" s="1" t="s">
        <v>6</v>
      </c>
      <c r="C17" s="10">
        <v>14975424</v>
      </c>
      <c r="D17" s="7"/>
    </row>
    <row r="18" spans="2:7" x14ac:dyDescent="0.25">
      <c r="B18" s="1" t="s">
        <v>7</v>
      </c>
      <c r="C18" s="10">
        <v>21681718</v>
      </c>
    </row>
    <row r="19" spans="2:7" x14ac:dyDescent="0.25">
      <c r="B19" s="1" t="s">
        <v>8</v>
      </c>
      <c r="C19" s="10">
        <v>54855989</v>
      </c>
      <c r="E19" s="23"/>
      <c r="F19" s="7"/>
      <c r="G19" s="7"/>
    </row>
    <row r="20" spans="2:7" x14ac:dyDescent="0.25">
      <c r="B20" s="1" t="s">
        <v>9</v>
      </c>
      <c r="C20" s="14">
        <v>91196098</v>
      </c>
    </row>
    <row r="21" spans="2:7" ht="15.75" thickBot="1" x14ac:dyDescent="0.3">
      <c r="B21" s="3" t="s">
        <v>10</v>
      </c>
      <c r="C21" s="15">
        <f>SUM(C16:C20)</f>
        <v>184656198</v>
      </c>
    </row>
    <row r="22" spans="2:7" x14ac:dyDescent="0.25">
      <c r="B22" s="1"/>
      <c r="C22" s="10"/>
    </row>
    <row r="23" spans="2:7" x14ac:dyDescent="0.25">
      <c r="B23" s="11" t="s">
        <v>11</v>
      </c>
      <c r="C23" s="10"/>
    </row>
    <row r="24" spans="2:7" x14ac:dyDescent="0.25">
      <c r="B24" s="1" t="s">
        <v>12</v>
      </c>
      <c r="C24" s="10">
        <v>2473051799</v>
      </c>
      <c r="E24" s="7"/>
    </row>
    <row r="25" spans="2:7" x14ac:dyDescent="0.25">
      <c r="B25" s="1" t="s">
        <v>13</v>
      </c>
      <c r="C25" s="14">
        <v>3070183</v>
      </c>
    </row>
    <row r="26" spans="2:7" ht="15.75" thickBot="1" x14ac:dyDescent="0.3">
      <c r="B26" s="3" t="s">
        <v>14</v>
      </c>
      <c r="C26" s="15">
        <f>SUM(C24:C25)</f>
        <v>2476121982</v>
      </c>
      <c r="F26" s="13"/>
    </row>
    <row r="27" spans="2:7" ht="15.75" thickBot="1" x14ac:dyDescent="0.3">
      <c r="B27" s="3" t="s">
        <v>15</v>
      </c>
      <c r="C27" s="16">
        <f>+C21+C26</f>
        <v>2660778180</v>
      </c>
    </row>
    <row r="28" spans="2:7" ht="15.75" thickTop="1" x14ac:dyDescent="0.25">
      <c r="B28" s="1"/>
      <c r="C28" s="10"/>
    </row>
    <row r="29" spans="2:7" x14ac:dyDescent="0.25">
      <c r="B29" s="11" t="s">
        <v>16</v>
      </c>
      <c r="C29" s="10"/>
    </row>
    <row r="30" spans="2:7" x14ac:dyDescent="0.25">
      <c r="B30" s="11" t="s">
        <v>17</v>
      </c>
      <c r="C30" s="10"/>
    </row>
    <row r="31" spans="2:7" x14ac:dyDescent="0.25">
      <c r="B31" s="1" t="s">
        <v>18</v>
      </c>
      <c r="C31" s="60">
        <v>39145589</v>
      </c>
      <c r="D31" s="12"/>
      <c r="E31" s="7"/>
      <c r="F31" s="13"/>
    </row>
    <row r="32" spans="2:7" x14ac:dyDescent="0.25">
      <c r="B32" s="1" t="s">
        <v>19</v>
      </c>
      <c r="C32" s="59">
        <v>13731954</v>
      </c>
      <c r="F32" s="13"/>
    </row>
    <row r="33" spans="2:5" ht="15.75" thickBot="1" x14ac:dyDescent="0.3">
      <c r="B33" s="3" t="s">
        <v>32</v>
      </c>
      <c r="C33" s="15">
        <f>SUM(C31:C32)</f>
        <v>52877543</v>
      </c>
    </row>
    <row r="34" spans="2:5" x14ac:dyDescent="0.25">
      <c r="B34" s="3"/>
      <c r="C34" s="19"/>
    </row>
    <row r="35" spans="2:5" x14ac:dyDescent="0.25">
      <c r="B35" s="11" t="s">
        <v>29</v>
      </c>
      <c r="C35" s="19"/>
    </row>
    <row r="36" spans="2:5" x14ac:dyDescent="0.25">
      <c r="B36" s="1" t="s">
        <v>30</v>
      </c>
      <c r="C36" s="14">
        <v>1097862</v>
      </c>
    </row>
    <row r="37" spans="2:5" x14ac:dyDescent="0.25">
      <c r="B37" s="3" t="s">
        <v>31</v>
      </c>
      <c r="C37" s="20">
        <f>+C36</f>
        <v>1097862</v>
      </c>
    </row>
    <row r="38" spans="2:5" x14ac:dyDescent="0.25">
      <c r="B38" s="3" t="s">
        <v>33</v>
      </c>
      <c r="C38" s="19">
        <f>+C33+C37</f>
        <v>53975405</v>
      </c>
    </row>
    <row r="39" spans="2:5" x14ac:dyDescent="0.25">
      <c r="B39" s="1"/>
      <c r="C39" s="10"/>
    </row>
    <row r="40" spans="2:5" x14ac:dyDescent="0.25">
      <c r="B40" s="11" t="s">
        <v>20</v>
      </c>
      <c r="C40" s="10"/>
    </row>
    <row r="41" spans="2:5" ht="15.75" thickBot="1" x14ac:dyDescent="0.3">
      <c r="B41" s="3" t="s">
        <v>21</v>
      </c>
      <c r="C41" s="15">
        <f>+C27-C38</f>
        <v>2606802775</v>
      </c>
    </row>
    <row r="42" spans="2:5" ht="15.75" thickBot="1" x14ac:dyDescent="0.3">
      <c r="B42" s="3" t="s">
        <v>22</v>
      </c>
      <c r="C42" s="16">
        <f>+C41+C38</f>
        <v>2660778180</v>
      </c>
      <c r="E42" s="13">
        <f>+C27-C42</f>
        <v>0</v>
      </c>
    </row>
    <row r="43" spans="2:5" ht="15.75" thickTop="1" x14ac:dyDescent="0.25">
      <c r="B43" s="1"/>
      <c r="C43" s="10"/>
    </row>
    <row r="44" spans="2:5" x14ac:dyDescent="0.25">
      <c r="C44" s="17"/>
    </row>
    <row r="45" spans="2:5" x14ac:dyDescent="0.25">
      <c r="B45" s="5" t="s">
        <v>26</v>
      </c>
      <c r="C45" s="18" t="s">
        <v>27</v>
      </c>
    </row>
    <row r="46" spans="2:5" x14ac:dyDescent="0.25">
      <c r="B46" s="3" t="s">
        <v>23</v>
      </c>
      <c r="C46" s="6" t="s">
        <v>24</v>
      </c>
    </row>
    <row r="49" spans="2:3" x14ac:dyDescent="0.25">
      <c r="B49" s="22" t="s">
        <v>28</v>
      </c>
      <c r="C49" s="22"/>
    </row>
    <row r="50" spans="2:3" x14ac:dyDescent="0.25">
      <c r="B50" s="22" t="s">
        <v>25</v>
      </c>
      <c r="C50" s="22"/>
    </row>
  </sheetData>
  <mergeCells count="2">
    <mergeCell ref="B49:C49"/>
    <mergeCell ref="B50:C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7D07-6F88-478E-BEF1-FF75D35A6674}">
  <dimension ref="B3:E181"/>
  <sheetViews>
    <sheetView topLeftCell="A147" workbookViewId="0">
      <selection activeCell="E177" sqref="E177"/>
    </sheetView>
  </sheetViews>
  <sheetFormatPr baseColWidth="10" defaultRowHeight="15" x14ac:dyDescent="0.25"/>
  <cols>
    <col min="2" max="2" width="33.7109375" customWidth="1"/>
    <col min="3" max="3" width="22.85546875" customWidth="1"/>
    <col min="4" max="4" width="12.7109375" bestFit="1" customWidth="1"/>
    <col min="5" max="5" width="13.7109375" bestFit="1" customWidth="1"/>
  </cols>
  <sheetData>
    <row r="3" spans="2:3" x14ac:dyDescent="0.25">
      <c r="B3" s="24" t="s">
        <v>34</v>
      </c>
      <c r="C3" s="25"/>
    </row>
    <row r="4" spans="2:3" x14ac:dyDescent="0.25">
      <c r="B4" s="26" t="s">
        <v>35</v>
      </c>
      <c r="C4" s="27" t="s">
        <v>36</v>
      </c>
    </row>
    <row r="5" spans="2:3" x14ac:dyDescent="0.25">
      <c r="B5" s="26"/>
      <c r="C5" s="27"/>
    </row>
    <row r="6" spans="2:3" x14ac:dyDescent="0.25">
      <c r="B6" s="28" t="s">
        <v>37</v>
      </c>
      <c r="C6" s="25"/>
    </row>
    <row r="7" spans="2:3" x14ac:dyDescent="0.25">
      <c r="B7" s="29" t="s">
        <v>38</v>
      </c>
      <c r="C7" s="30">
        <v>0</v>
      </c>
    </row>
    <row r="8" spans="2:3" x14ac:dyDescent="0.25">
      <c r="B8" s="29" t="s">
        <v>39</v>
      </c>
      <c r="C8" s="30">
        <v>10214.14</v>
      </c>
    </row>
    <row r="9" spans="2:3" x14ac:dyDescent="0.25">
      <c r="B9" s="29" t="s">
        <v>40</v>
      </c>
      <c r="C9" s="21">
        <v>858893.28</v>
      </c>
    </row>
    <row r="10" spans="2:3" x14ac:dyDescent="0.25">
      <c r="B10" s="29" t="s">
        <v>41</v>
      </c>
      <c r="C10" s="31">
        <v>1077861.71</v>
      </c>
    </row>
    <row r="11" spans="2:3" ht="15.75" thickBot="1" x14ac:dyDescent="0.3">
      <c r="B11" s="32" t="s">
        <v>42</v>
      </c>
      <c r="C11" s="33">
        <f>SUM(C7:C10)</f>
        <v>1946969.13</v>
      </c>
    </row>
    <row r="12" spans="2:3" ht="15.75" thickTop="1" x14ac:dyDescent="0.25">
      <c r="B12" s="34"/>
      <c r="C12" s="21"/>
    </row>
    <row r="13" spans="2:3" x14ac:dyDescent="0.25">
      <c r="B13" s="34" t="s">
        <v>43</v>
      </c>
      <c r="C13" s="35">
        <v>14975424.300000001</v>
      </c>
    </row>
    <row r="14" spans="2:3" x14ac:dyDescent="0.25">
      <c r="B14" s="36"/>
      <c r="C14" s="25"/>
    </row>
    <row r="15" spans="2:3" x14ac:dyDescent="0.25">
      <c r="B15" s="36" t="s">
        <v>44</v>
      </c>
      <c r="C15" s="25"/>
    </row>
    <row r="16" spans="2:3" x14ac:dyDescent="0.25">
      <c r="B16" s="28"/>
      <c r="C16" s="25"/>
    </row>
    <row r="17" spans="2:3" ht="15.75" thickBot="1" x14ac:dyDescent="0.3">
      <c r="B17" s="37" t="s">
        <v>45</v>
      </c>
      <c r="C17" s="38"/>
    </row>
    <row r="18" spans="2:3" ht="16.5" thickTop="1" thickBot="1" x14ac:dyDescent="0.3">
      <c r="B18" s="56"/>
      <c r="C18" s="57" t="s">
        <v>163</v>
      </c>
    </row>
    <row r="19" spans="2:3" ht="15.75" thickTop="1" x14ac:dyDescent="0.25">
      <c r="B19" s="39" t="s">
        <v>46</v>
      </c>
      <c r="C19" s="12">
        <v>8591399.0999999996</v>
      </c>
    </row>
    <row r="20" spans="2:3" x14ac:dyDescent="0.25">
      <c r="B20" s="39" t="s">
        <v>47</v>
      </c>
      <c r="C20" s="12">
        <v>2443151.15</v>
      </c>
    </row>
    <row r="21" spans="2:3" x14ac:dyDescent="0.25">
      <c r="B21" s="39" t="s">
        <v>48</v>
      </c>
      <c r="C21" s="12">
        <v>2401129.7599999998</v>
      </c>
    </row>
    <row r="22" spans="2:3" x14ac:dyDescent="0.25">
      <c r="B22" s="39" t="s">
        <v>49</v>
      </c>
      <c r="C22" s="12">
        <v>1715592.01</v>
      </c>
    </row>
    <row r="23" spans="2:3" x14ac:dyDescent="0.25">
      <c r="B23" s="39" t="s">
        <v>50</v>
      </c>
      <c r="C23" s="12">
        <v>1106685.71</v>
      </c>
    </row>
    <row r="24" spans="2:3" x14ac:dyDescent="0.25">
      <c r="B24" s="39" t="s">
        <v>51</v>
      </c>
      <c r="C24" s="12">
        <v>1008974.44</v>
      </c>
    </row>
    <row r="25" spans="2:3" x14ac:dyDescent="0.25">
      <c r="B25" s="39" t="s">
        <v>52</v>
      </c>
      <c r="C25" s="12">
        <v>891694.01</v>
      </c>
    </row>
    <row r="26" spans="2:3" x14ac:dyDescent="0.25">
      <c r="B26" s="39" t="s">
        <v>53</v>
      </c>
      <c r="C26" s="12">
        <v>840380.8</v>
      </c>
    </row>
    <row r="27" spans="2:3" x14ac:dyDescent="0.25">
      <c r="B27" s="39" t="s">
        <v>54</v>
      </c>
      <c r="C27" s="12">
        <v>541620</v>
      </c>
    </row>
    <row r="28" spans="2:3" x14ac:dyDescent="0.25">
      <c r="B28" s="39" t="s">
        <v>55</v>
      </c>
      <c r="C28" s="12">
        <v>383473.48</v>
      </c>
    </row>
    <row r="29" spans="2:3" x14ac:dyDescent="0.25">
      <c r="B29" s="39" t="s">
        <v>56</v>
      </c>
      <c r="C29" s="12">
        <v>382781.68</v>
      </c>
    </row>
    <row r="30" spans="2:3" x14ac:dyDescent="0.25">
      <c r="B30" s="39" t="s">
        <v>57</v>
      </c>
      <c r="C30" s="12">
        <v>361225.91</v>
      </c>
    </row>
    <row r="31" spans="2:3" x14ac:dyDescent="0.25">
      <c r="B31" s="39" t="s">
        <v>58</v>
      </c>
      <c r="C31" s="12">
        <v>262432</v>
      </c>
    </row>
    <row r="32" spans="2:3" x14ac:dyDescent="0.25">
      <c r="B32" s="39" t="s">
        <v>59</v>
      </c>
      <c r="C32" s="12">
        <v>205523.56</v>
      </c>
    </row>
    <row r="33" spans="2:4" x14ac:dyDescent="0.25">
      <c r="B33" s="39" t="s">
        <v>60</v>
      </c>
      <c r="C33" s="12">
        <v>141190</v>
      </c>
    </row>
    <row r="34" spans="2:4" x14ac:dyDescent="0.25">
      <c r="B34" s="39" t="s">
        <v>61</v>
      </c>
      <c r="C34" s="12">
        <v>139839.44</v>
      </c>
    </row>
    <row r="35" spans="2:4" x14ac:dyDescent="0.25">
      <c r="B35" s="39" t="s">
        <v>62</v>
      </c>
      <c r="C35" s="12">
        <v>127086</v>
      </c>
    </row>
    <row r="36" spans="2:4" ht="15.75" thickBot="1" x14ac:dyDescent="0.3">
      <c r="B36" s="39" t="s">
        <v>63</v>
      </c>
      <c r="C36" s="12">
        <v>87506.559999999998</v>
      </c>
    </row>
    <row r="37" spans="2:4" ht="15.75" thickBot="1" x14ac:dyDescent="0.3">
      <c r="B37" s="39"/>
      <c r="C37" s="54">
        <f>ROUND(C33+SUM(C30:C31)+C19+C28+C24+C22+C21+C20+C25+C23+C34+C26+C36+C32+C29+C35+C27,5)</f>
        <v>21631685.609999999</v>
      </c>
    </row>
    <row r="38" spans="2:4" ht="15.75" thickTop="1" x14ac:dyDescent="0.25">
      <c r="B38" s="36"/>
      <c r="C38" s="40"/>
    </row>
    <row r="39" spans="2:4" x14ac:dyDescent="0.25">
      <c r="B39" s="41"/>
      <c r="C39" s="21"/>
    </row>
    <row r="40" spans="2:4" x14ac:dyDescent="0.25">
      <c r="B40" s="42" t="s">
        <v>64</v>
      </c>
      <c r="C40" s="21"/>
    </row>
    <row r="41" spans="2:4" x14ac:dyDescent="0.25">
      <c r="B41" s="41" t="s">
        <v>65</v>
      </c>
      <c r="C41" s="31">
        <v>50032.24</v>
      </c>
    </row>
    <row r="42" spans="2:4" ht="15.75" thickBot="1" x14ac:dyDescent="0.3">
      <c r="B42" s="36" t="s">
        <v>66</v>
      </c>
      <c r="C42" s="43">
        <f>+C38+C41</f>
        <v>50032.24</v>
      </c>
    </row>
    <row r="43" spans="2:4" ht="15.75" thickTop="1" x14ac:dyDescent="0.25">
      <c r="B43" s="41"/>
      <c r="C43" s="55">
        <f>+C37+C42</f>
        <v>21681717.849999998</v>
      </c>
    </row>
    <row r="44" spans="2:4" x14ac:dyDescent="0.25">
      <c r="B44" s="42" t="s">
        <v>67</v>
      </c>
      <c r="C44" s="25"/>
    </row>
    <row r="45" spans="2:4" x14ac:dyDescent="0.25">
      <c r="B45" s="41" t="s">
        <v>68</v>
      </c>
      <c r="C45" s="25">
        <v>44577473.630000003</v>
      </c>
    </row>
    <row r="46" spans="2:4" x14ac:dyDescent="0.25">
      <c r="B46" s="41" t="s">
        <v>69</v>
      </c>
      <c r="C46" s="44">
        <v>10278515.17</v>
      </c>
    </row>
    <row r="47" spans="2:4" ht="15.75" thickBot="1" x14ac:dyDescent="0.3">
      <c r="B47" s="36" t="s">
        <v>42</v>
      </c>
      <c r="C47" s="43">
        <f>SUM(C45:C46)</f>
        <v>54855988.800000004</v>
      </c>
      <c r="D47" s="7"/>
    </row>
    <row r="48" spans="2:4" ht="15.75" thickTop="1" x14ac:dyDescent="0.25">
      <c r="B48" s="41"/>
      <c r="C48" s="25"/>
    </row>
    <row r="49" spans="2:5" x14ac:dyDescent="0.25">
      <c r="B49" s="45" t="s">
        <v>70</v>
      </c>
      <c r="C49" s="25"/>
    </row>
    <row r="50" spans="2:5" x14ac:dyDescent="0.25">
      <c r="B50" s="46" t="s">
        <v>71</v>
      </c>
      <c r="C50" s="47">
        <v>24516562.710000001</v>
      </c>
    </row>
    <row r="51" spans="2:5" x14ac:dyDescent="0.25">
      <c r="B51" s="46" t="s">
        <v>72</v>
      </c>
      <c r="C51" s="47">
        <v>1960263.84</v>
      </c>
    </row>
    <row r="52" spans="2:5" x14ac:dyDescent="0.25">
      <c r="B52" s="46" t="s">
        <v>73</v>
      </c>
      <c r="C52" s="47">
        <v>669458.43000000005</v>
      </c>
    </row>
    <row r="53" spans="2:5" x14ac:dyDescent="0.25">
      <c r="B53" s="46" t="s">
        <v>74</v>
      </c>
      <c r="C53" s="47">
        <v>2901674.89</v>
      </c>
    </row>
    <row r="54" spans="2:5" x14ac:dyDescent="0.25">
      <c r="B54" s="46" t="s">
        <v>75</v>
      </c>
      <c r="C54" s="47">
        <v>1739352.34</v>
      </c>
    </row>
    <row r="55" spans="2:5" x14ac:dyDescent="0.25">
      <c r="B55" s="46" t="s">
        <v>76</v>
      </c>
      <c r="C55" s="48">
        <v>59408785.990000002</v>
      </c>
    </row>
    <row r="56" spans="2:5" ht="15.75" thickBot="1" x14ac:dyDescent="0.3">
      <c r="B56" s="36" t="s">
        <v>42</v>
      </c>
      <c r="C56" s="49">
        <f>SUM(C50:C55)</f>
        <v>91196098.200000003</v>
      </c>
    </row>
    <row r="57" spans="2:5" ht="15.75" thickTop="1" x14ac:dyDescent="0.25">
      <c r="B57" s="41"/>
      <c r="C57" s="41"/>
    </row>
    <row r="58" spans="2:5" x14ac:dyDescent="0.25">
      <c r="B58" s="41"/>
      <c r="C58" s="25"/>
    </row>
    <row r="59" spans="2:5" x14ac:dyDescent="0.25">
      <c r="B59" s="28" t="s">
        <v>77</v>
      </c>
      <c r="C59" s="25"/>
    </row>
    <row r="60" spans="2:5" x14ac:dyDescent="0.25">
      <c r="B60" s="41" t="s">
        <v>78</v>
      </c>
      <c r="C60" s="21">
        <v>904013326.48999965</v>
      </c>
      <c r="E60" s="7"/>
    </row>
    <row r="61" spans="2:5" x14ac:dyDescent="0.25">
      <c r="B61" s="41" t="s">
        <v>79</v>
      </c>
      <c r="C61" s="21">
        <v>1934742308.27</v>
      </c>
    </row>
    <row r="62" spans="2:5" x14ac:dyDescent="0.25">
      <c r="B62" s="41" t="s">
        <v>80</v>
      </c>
      <c r="C62" s="21">
        <v>2359430</v>
      </c>
    </row>
    <row r="63" spans="2:5" x14ac:dyDescent="0.25">
      <c r="B63" s="41" t="s">
        <v>81</v>
      </c>
      <c r="C63" s="31">
        <v>-368063265.54000002</v>
      </c>
    </row>
    <row r="64" spans="2:5" x14ac:dyDescent="0.25">
      <c r="B64" s="36" t="s">
        <v>42</v>
      </c>
      <c r="C64" s="50">
        <f>SUM(C60:C63)</f>
        <v>2473051799.2199998</v>
      </c>
      <c r="E64" s="7"/>
    </row>
    <row r="65" spans="2:3" x14ac:dyDescent="0.25">
      <c r="B65" s="41"/>
      <c r="C65" s="21"/>
    </row>
    <row r="66" spans="2:3" x14ac:dyDescent="0.25">
      <c r="B66" s="28" t="s">
        <v>82</v>
      </c>
      <c r="C66" s="21"/>
    </row>
    <row r="67" spans="2:3" x14ac:dyDescent="0.25">
      <c r="B67" s="41" t="s">
        <v>83</v>
      </c>
      <c r="C67" s="21">
        <v>48192443.369999997</v>
      </c>
    </row>
    <row r="68" spans="2:3" x14ac:dyDescent="0.25">
      <c r="B68" s="41" t="s">
        <v>81</v>
      </c>
      <c r="C68" s="31">
        <v>-45122260.32</v>
      </c>
    </row>
    <row r="69" spans="2:3" x14ac:dyDescent="0.25">
      <c r="B69" s="36" t="s">
        <v>42</v>
      </c>
      <c r="C69" s="50">
        <f>+C67+C68</f>
        <v>3070183.049999997</v>
      </c>
    </row>
    <row r="70" spans="2:3" x14ac:dyDescent="0.25">
      <c r="B70" s="41"/>
      <c r="C70" s="25"/>
    </row>
    <row r="71" spans="2:3" ht="15.75" thickBot="1" x14ac:dyDescent="0.3">
      <c r="B71" s="51" t="s">
        <v>84</v>
      </c>
      <c r="C71" s="52">
        <f>+C11+C13+C38+C42+C47+C56+C64+C69</f>
        <v>2639146494.9400001</v>
      </c>
    </row>
    <row r="72" spans="2:3" ht="15.75" thickTop="1" x14ac:dyDescent="0.25">
      <c r="B72" s="41"/>
      <c r="C72" s="25"/>
    </row>
    <row r="73" spans="2:3" x14ac:dyDescent="0.25">
      <c r="B73" s="41"/>
      <c r="C73" s="25"/>
    </row>
    <row r="74" spans="2:3" x14ac:dyDescent="0.25">
      <c r="B74" s="53" t="s">
        <v>85</v>
      </c>
      <c r="C74" s="25"/>
    </row>
    <row r="75" spans="2:3" x14ac:dyDescent="0.25">
      <c r="B75" s="41"/>
      <c r="C75" s="25"/>
    </row>
    <row r="76" spans="2:3" x14ac:dyDescent="0.25">
      <c r="B76" s="28" t="s">
        <v>86</v>
      </c>
      <c r="C76" s="25"/>
    </row>
    <row r="77" spans="2:3" x14ac:dyDescent="0.25">
      <c r="B77" s="41" t="s">
        <v>87</v>
      </c>
      <c r="C77" s="7">
        <v>39145588.950000003</v>
      </c>
    </row>
    <row r="78" spans="2:3" x14ac:dyDescent="0.25">
      <c r="B78" s="41"/>
      <c r="C78" s="25"/>
    </row>
    <row r="79" spans="2:3" x14ac:dyDescent="0.25">
      <c r="B79" s="39" t="s">
        <v>88</v>
      </c>
      <c r="C79" s="12">
        <v>97137.600000000006</v>
      </c>
    </row>
    <row r="80" spans="2:3" x14ac:dyDescent="0.25">
      <c r="B80" s="39" t="s">
        <v>89</v>
      </c>
      <c r="C80" s="12">
        <v>281035</v>
      </c>
    </row>
    <row r="81" spans="2:3" x14ac:dyDescent="0.25">
      <c r="B81" s="39" t="s">
        <v>90</v>
      </c>
      <c r="C81" s="12">
        <v>65050</v>
      </c>
    </row>
    <row r="82" spans="2:3" x14ac:dyDescent="0.25">
      <c r="B82" s="39" t="s">
        <v>91</v>
      </c>
      <c r="C82" s="12">
        <v>60000.800000000003</v>
      </c>
    </row>
    <row r="83" spans="2:3" x14ac:dyDescent="0.25">
      <c r="B83" s="39" t="s">
        <v>92</v>
      </c>
      <c r="C83" s="12">
        <v>106000.12</v>
      </c>
    </row>
    <row r="84" spans="2:3" x14ac:dyDescent="0.25">
      <c r="B84" s="39" t="s">
        <v>93</v>
      </c>
      <c r="C84" s="12">
        <v>20000</v>
      </c>
    </row>
    <row r="85" spans="2:3" x14ac:dyDescent="0.25">
      <c r="B85" s="39" t="s">
        <v>164</v>
      </c>
      <c r="C85" s="12">
        <v>133871</v>
      </c>
    </row>
    <row r="86" spans="2:3" x14ac:dyDescent="0.25">
      <c r="B86" s="39" t="s">
        <v>94</v>
      </c>
      <c r="C86" s="12">
        <v>87201.2</v>
      </c>
    </row>
    <row r="87" spans="2:3" x14ac:dyDescent="0.25">
      <c r="B87" s="39" t="s">
        <v>95</v>
      </c>
      <c r="C87" s="12">
        <v>15939</v>
      </c>
    </row>
    <row r="88" spans="2:3" x14ac:dyDescent="0.25">
      <c r="B88" s="39" t="s">
        <v>96</v>
      </c>
      <c r="C88" s="12">
        <v>61900.02</v>
      </c>
    </row>
    <row r="89" spans="2:3" x14ac:dyDescent="0.25">
      <c r="B89" s="39" t="s">
        <v>165</v>
      </c>
      <c r="C89" s="12">
        <v>127693.35</v>
      </c>
    </row>
    <row r="90" spans="2:3" x14ac:dyDescent="0.25">
      <c r="B90" s="39" t="s">
        <v>97</v>
      </c>
      <c r="C90" s="12">
        <v>210133</v>
      </c>
    </row>
    <row r="91" spans="2:3" x14ac:dyDescent="0.25">
      <c r="B91" s="39" t="s">
        <v>98</v>
      </c>
      <c r="C91" s="12">
        <v>349429.27</v>
      </c>
    </row>
    <row r="92" spans="2:3" x14ac:dyDescent="0.25">
      <c r="B92" s="39" t="s">
        <v>99</v>
      </c>
      <c r="C92" s="12">
        <v>171226.85</v>
      </c>
    </row>
    <row r="93" spans="2:3" x14ac:dyDescent="0.25">
      <c r="B93" s="39" t="s">
        <v>100</v>
      </c>
      <c r="C93" s="12">
        <v>25200</v>
      </c>
    </row>
    <row r="94" spans="2:3" x14ac:dyDescent="0.25">
      <c r="B94" s="39" t="s">
        <v>101</v>
      </c>
      <c r="C94" s="12">
        <v>1465172.28</v>
      </c>
    </row>
    <row r="95" spans="2:3" x14ac:dyDescent="0.25">
      <c r="B95" s="39" t="s">
        <v>102</v>
      </c>
      <c r="C95" s="12">
        <v>702282.9</v>
      </c>
    </row>
    <row r="96" spans="2:3" x14ac:dyDescent="0.25">
      <c r="B96" s="39" t="s">
        <v>103</v>
      </c>
      <c r="C96" s="12">
        <v>143724</v>
      </c>
    </row>
    <row r="97" spans="2:3" x14ac:dyDescent="0.25">
      <c r="B97" s="39" t="s">
        <v>104</v>
      </c>
      <c r="C97" s="12">
        <v>211167</v>
      </c>
    </row>
    <row r="98" spans="2:3" x14ac:dyDescent="0.25">
      <c r="B98" s="39" t="s">
        <v>105</v>
      </c>
      <c r="C98" s="12">
        <v>15723.5</v>
      </c>
    </row>
    <row r="99" spans="2:3" x14ac:dyDescent="0.25">
      <c r="B99" s="39" t="s">
        <v>106</v>
      </c>
      <c r="C99" s="12">
        <v>516275</v>
      </c>
    </row>
    <row r="100" spans="2:3" x14ac:dyDescent="0.25">
      <c r="B100" s="39" t="s">
        <v>107</v>
      </c>
      <c r="C100" s="12">
        <v>216771.18</v>
      </c>
    </row>
    <row r="101" spans="2:3" x14ac:dyDescent="0.25">
      <c r="B101" s="39" t="s">
        <v>108</v>
      </c>
      <c r="C101" s="12">
        <v>233364.36</v>
      </c>
    </row>
    <row r="102" spans="2:3" x14ac:dyDescent="0.25">
      <c r="B102" s="39" t="s">
        <v>109</v>
      </c>
      <c r="C102" s="12">
        <v>600277.78</v>
      </c>
    </row>
    <row r="103" spans="2:3" x14ac:dyDescent="0.25">
      <c r="B103" s="39" t="s">
        <v>166</v>
      </c>
      <c r="C103" s="12">
        <v>97199.42</v>
      </c>
    </row>
    <row r="104" spans="2:3" x14ac:dyDescent="0.25">
      <c r="B104" s="39" t="s">
        <v>110</v>
      </c>
      <c r="C104" s="12">
        <v>20975</v>
      </c>
    </row>
    <row r="105" spans="2:3" x14ac:dyDescent="0.25">
      <c r="B105" s="39" t="s">
        <v>111</v>
      </c>
      <c r="C105" s="12">
        <v>8024</v>
      </c>
    </row>
    <row r="106" spans="2:3" x14ac:dyDescent="0.25">
      <c r="B106" s="39" t="s">
        <v>112</v>
      </c>
      <c r="C106" s="12">
        <v>399040</v>
      </c>
    </row>
    <row r="107" spans="2:3" x14ac:dyDescent="0.25">
      <c r="B107" s="39" t="s">
        <v>113</v>
      </c>
      <c r="C107" s="12">
        <v>28150</v>
      </c>
    </row>
    <row r="108" spans="2:3" x14ac:dyDescent="0.25">
      <c r="B108" s="39" t="s">
        <v>114</v>
      </c>
      <c r="C108" s="12">
        <v>1741.2</v>
      </c>
    </row>
    <row r="109" spans="2:3" x14ac:dyDescent="0.25">
      <c r="B109" s="39" t="s">
        <v>115</v>
      </c>
      <c r="C109" s="12">
        <v>27951.84</v>
      </c>
    </row>
    <row r="110" spans="2:3" x14ac:dyDescent="0.25">
      <c r="B110" s="39" t="s">
        <v>116</v>
      </c>
      <c r="C110" s="12">
        <v>8810</v>
      </c>
    </row>
    <row r="111" spans="2:3" x14ac:dyDescent="0.25">
      <c r="B111" s="39" t="s">
        <v>117</v>
      </c>
      <c r="C111" s="12">
        <v>8982.7199999999993</v>
      </c>
    </row>
    <row r="112" spans="2:3" x14ac:dyDescent="0.25">
      <c r="B112" s="39" t="s">
        <v>118</v>
      </c>
      <c r="C112" s="12">
        <v>2927586</v>
      </c>
    </row>
    <row r="113" spans="2:3" x14ac:dyDescent="0.25">
      <c r="B113" s="39" t="s">
        <v>119</v>
      </c>
      <c r="C113" s="12">
        <v>57018.54</v>
      </c>
    </row>
    <row r="114" spans="2:3" x14ac:dyDescent="0.25">
      <c r="B114" s="39" t="s">
        <v>167</v>
      </c>
      <c r="C114" s="12">
        <v>23600</v>
      </c>
    </row>
    <row r="115" spans="2:3" x14ac:dyDescent="0.25">
      <c r="B115" s="39" t="s">
        <v>120</v>
      </c>
      <c r="C115" s="12">
        <v>1283054.17</v>
      </c>
    </row>
    <row r="116" spans="2:3" x14ac:dyDescent="0.25">
      <c r="B116" s="39" t="s">
        <v>121</v>
      </c>
      <c r="C116" s="12">
        <v>50000</v>
      </c>
    </row>
    <row r="117" spans="2:3" x14ac:dyDescent="0.25">
      <c r="B117" s="39" t="s">
        <v>122</v>
      </c>
      <c r="C117" s="12">
        <v>21600</v>
      </c>
    </row>
    <row r="118" spans="2:3" x14ac:dyDescent="0.25">
      <c r="B118" s="39" t="s">
        <v>123</v>
      </c>
      <c r="C118" s="12">
        <v>70564</v>
      </c>
    </row>
    <row r="119" spans="2:3" x14ac:dyDescent="0.25">
      <c r="B119" s="39" t="s">
        <v>168</v>
      </c>
      <c r="C119" s="12">
        <v>113398</v>
      </c>
    </row>
    <row r="120" spans="2:3" x14ac:dyDescent="0.25">
      <c r="B120" s="39" t="s">
        <v>124</v>
      </c>
      <c r="C120" s="12">
        <v>14630.5</v>
      </c>
    </row>
    <row r="121" spans="2:3" x14ac:dyDescent="0.25">
      <c r="B121" s="39" t="s">
        <v>125</v>
      </c>
      <c r="C121" s="12">
        <v>6771094.1399999997</v>
      </c>
    </row>
    <row r="122" spans="2:3" x14ac:dyDescent="0.25">
      <c r="B122" s="39" t="s">
        <v>126</v>
      </c>
      <c r="C122" s="12">
        <v>162244</v>
      </c>
    </row>
    <row r="123" spans="2:3" x14ac:dyDescent="0.25">
      <c r="B123" s="39" t="s">
        <v>169</v>
      </c>
      <c r="C123" s="12">
        <v>260827.38</v>
      </c>
    </row>
    <row r="124" spans="2:3" x14ac:dyDescent="0.25">
      <c r="B124" s="39" t="s">
        <v>127</v>
      </c>
      <c r="C124" s="12">
        <v>41064</v>
      </c>
    </row>
    <row r="125" spans="2:3" x14ac:dyDescent="0.25">
      <c r="B125" s="39" t="s">
        <v>128</v>
      </c>
      <c r="C125" s="12">
        <v>23670.799999999999</v>
      </c>
    </row>
    <row r="126" spans="2:3" x14ac:dyDescent="0.25">
      <c r="B126" s="39" t="s">
        <v>129</v>
      </c>
      <c r="C126" s="12">
        <v>15340</v>
      </c>
    </row>
    <row r="127" spans="2:3" x14ac:dyDescent="0.25">
      <c r="B127" s="39" t="s">
        <v>170</v>
      </c>
      <c r="C127" s="12">
        <v>254408</v>
      </c>
    </row>
    <row r="128" spans="2:3" x14ac:dyDescent="0.25">
      <c r="B128" s="39" t="s">
        <v>171</v>
      </c>
      <c r="C128" s="12">
        <v>1552502.4</v>
      </c>
    </row>
    <row r="129" spans="2:3" x14ac:dyDescent="0.25">
      <c r="B129" s="39" t="s">
        <v>130</v>
      </c>
      <c r="C129" s="12">
        <v>2096.86</v>
      </c>
    </row>
    <row r="130" spans="2:3" x14ac:dyDescent="0.25">
      <c r="B130" s="39" t="s">
        <v>131</v>
      </c>
      <c r="C130" s="12">
        <v>207796.04</v>
      </c>
    </row>
    <row r="131" spans="2:3" x14ac:dyDescent="0.25">
      <c r="B131" s="39" t="s">
        <v>172</v>
      </c>
      <c r="C131" s="12">
        <v>604550</v>
      </c>
    </row>
    <row r="132" spans="2:3" x14ac:dyDescent="0.25">
      <c r="B132" s="39" t="s">
        <v>173</v>
      </c>
      <c r="C132" s="12">
        <v>739465.74</v>
      </c>
    </row>
    <row r="133" spans="2:3" x14ac:dyDescent="0.25">
      <c r="B133" s="39" t="s">
        <v>132</v>
      </c>
      <c r="C133" s="12">
        <v>28855</v>
      </c>
    </row>
    <row r="134" spans="2:3" x14ac:dyDescent="0.25">
      <c r="B134" s="39" t="s">
        <v>133</v>
      </c>
      <c r="C134" s="12">
        <v>232684.2</v>
      </c>
    </row>
    <row r="135" spans="2:3" x14ac:dyDescent="0.25">
      <c r="B135" s="39" t="s">
        <v>134</v>
      </c>
      <c r="C135" s="12">
        <v>64250</v>
      </c>
    </row>
    <row r="136" spans="2:3" x14ac:dyDescent="0.25">
      <c r="B136" s="39" t="s">
        <v>135</v>
      </c>
      <c r="C136" s="12">
        <v>159775.98000000001</v>
      </c>
    </row>
    <row r="137" spans="2:3" x14ac:dyDescent="0.25">
      <c r="B137" s="39" t="s">
        <v>136</v>
      </c>
      <c r="C137" s="12">
        <v>15888.4</v>
      </c>
    </row>
    <row r="138" spans="2:3" x14ac:dyDescent="0.25">
      <c r="B138" s="39" t="s">
        <v>174</v>
      </c>
      <c r="C138" s="12">
        <v>599180.4</v>
      </c>
    </row>
    <row r="139" spans="2:3" x14ac:dyDescent="0.25">
      <c r="B139" s="39" t="s">
        <v>137</v>
      </c>
      <c r="C139" s="12">
        <v>15725.31</v>
      </c>
    </row>
    <row r="140" spans="2:3" x14ac:dyDescent="0.25">
      <c r="B140" s="39" t="s">
        <v>138</v>
      </c>
      <c r="C140" s="12">
        <v>7480113.0700000003</v>
      </c>
    </row>
    <row r="141" spans="2:3" x14ac:dyDescent="0.25">
      <c r="B141" s="39" t="s">
        <v>175</v>
      </c>
      <c r="C141" s="12">
        <v>78680</v>
      </c>
    </row>
    <row r="142" spans="2:3" x14ac:dyDescent="0.25">
      <c r="B142" s="39" t="s">
        <v>139</v>
      </c>
      <c r="C142" s="12">
        <v>30000</v>
      </c>
    </row>
    <row r="143" spans="2:3" x14ac:dyDescent="0.25">
      <c r="B143" s="39" t="s">
        <v>176</v>
      </c>
      <c r="C143" s="12">
        <v>323057.19</v>
      </c>
    </row>
    <row r="144" spans="2:3" x14ac:dyDescent="0.25">
      <c r="B144" s="39" t="s">
        <v>140</v>
      </c>
      <c r="C144" s="12">
        <v>895501.94</v>
      </c>
    </row>
    <row r="145" spans="2:3" x14ac:dyDescent="0.25">
      <c r="B145" s="39" t="s">
        <v>141</v>
      </c>
      <c r="C145" s="12">
        <v>15530.01</v>
      </c>
    </row>
    <row r="146" spans="2:3" x14ac:dyDescent="0.25">
      <c r="B146" s="39" t="s">
        <v>177</v>
      </c>
      <c r="C146" s="12">
        <v>1222972.4099999999</v>
      </c>
    </row>
    <row r="147" spans="2:3" x14ac:dyDescent="0.25">
      <c r="B147" s="39" t="s">
        <v>178</v>
      </c>
      <c r="C147" s="12">
        <v>140000</v>
      </c>
    </row>
    <row r="148" spans="2:3" x14ac:dyDescent="0.25">
      <c r="B148" s="39" t="s">
        <v>142</v>
      </c>
      <c r="C148" s="12">
        <v>966756.3</v>
      </c>
    </row>
    <row r="149" spans="2:3" x14ac:dyDescent="0.25">
      <c r="B149" s="39" t="s">
        <v>143</v>
      </c>
      <c r="C149" s="12">
        <v>19824</v>
      </c>
    </row>
    <row r="150" spans="2:3" x14ac:dyDescent="0.25">
      <c r="B150" s="39" t="s">
        <v>144</v>
      </c>
      <c r="C150" s="12">
        <v>1615192.26</v>
      </c>
    </row>
    <row r="151" spans="2:3" x14ac:dyDescent="0.25">
      <c r="B151" s="39" t="s">
        <v>145</v>
      </c>
      <c r="C151" s="12">
        <v>270279</v>
      </c>
    </row>
    <row r="152" spans="2:3" x14ac:dyDescent="0.25">
      <c r="B152" s="39" t="s">
        <v>146</v>
      </c>
      <c r="C152" s="12">
        <v>52020</v>
      </c>
    </row>
    <row r="153" spans="2:3" x14ac:dyDescent="0.25">
      <c r="B153" s="39" t="s">
        <v>147</v>
      </c>
      <c r="C153" s="12">
        <v>10602</v>
      </c>
    </row>
    <row r="154" spans="2:3" x14ac:dyDescent="0.25">
      <c r="B154" s="39" t="s">
        <v>179</v>
      </c>
      <c r="C154" s="12">
        <v>293277.2</v>
      </c>
    </row>
    <row r="155" spans="2:3" x14ac:dyDescent="0.25">
      <c r="B155" s="39" t="s">
        <v>180</v>
      </c>
      <c r="C155" s="12">
        <v>900000</v>
      </c>
    </row>
    <row r="156" spans="2:3" x14ac:dyDescent="0.25">
      <c r="B156" s="39" t="s">
        <v>148</v>
      </c>
      <c r="C156" s="12">
        <v>464594.84</v>
      </c>
    </row>
    <row r="157" spans="2:3" x14ac:dyDescent="0.25">
      <c r="B157" s="39" t="s">
        <v>149</v>
      </c>
      <c r="C157" s="12">
        <v>169994.8</v>
      </c>
    </row>
    <row r="158" spans="2:3" x14ac:dyDescent="0.25">
      <c r="B158" s="39" t="s">
        <v>181</v>
      </c>
      <c r="C158" s="12">
        <v>56676.36</v>
      </c>
    </row>
    <row r="159" spans="2:3" x14ac:dyDescent="0.25">
      <c r="B159" s="39" t="s">
        <v>150</v>
      </c>
      <c r="C159" s="12">
        <v>153967.19</v>
      </c>
    </row>
    <row r="160" spans="2:3" x14ac:dyDescent="0.25">
      <c r="B160" s="39" t="s">
        <v>151</v>
      </c>
      <c r="C160" s="12">
        <v>660434.12</v>
      </c>
    </row>
    <row r="161" spans="2:3" x14ac:dyDescent="0.25">
      <c r="B161" s="39" t="s">
        <v>152</v>
      </c>
      <c r="C161" s="12">
        <v>115404</v>
      </c>
    </row>
    <row r="162" spans="2:3" x14ac:dyDescent="0.25">
      <c r="B162" s="39" t="s">
        <v>153</v>
      </c>
      <c r="C162" s="12">
        <v>14455</v>
      </c>
    </row>
    <row r="163" spans="2:3" x14ac:dyDescent="0.25">
      <c r="B163" s="39" t="s">
        <v>154</v>
      </c>
      <c r="C163" s="12">
        <v>19251.7</v>
      </c>
    </row>
    <row r="164" spans="2:3" x14ac:dyDescent="0.25">
      <c r="B164" s="39" t="s">
        <v>155</v>
      </c>
      <c r="C164" s="12">
        <v>30902.93</v>
      </c>
    </row>
    <row r="165" spans="2:3" x14ac:dyDescent="0.25">
      <c r="B165" s="39" t="s">
        <v>156</v>
      </c>
      <c r="C165" s="12">
        <v>15104</v>
      </c>
    </row>
    <row r="166" spans="2:3" x14ac:dyDescent="0.25">
      <c r="B166" s="39" t="s">
        <v>182</v>
      </c>
      <c r="C166" s="12">
        <v>34895</v>
      </c>
    </row>
    <row r="167" spans="2:3" x14ac:dyDescent="0.25">
      <c r="B167" s="39" t="s">
        <v>157</v>
      </c>
      <c r="C167" s="12">
        <v>15912.89</v>
      </c>
    </row>
    <row r="168" spans="2:3" x14ac:dyDescent="0.25">
      <c r="B168" s="39" t="s">
        <v>183</v>
      </c>
      <c r="C168" s="12">
        <v>224200</v>
      </c>
    </row>
    <row r="169" spans="2:3" x14ac:dyDescent="0.25">
      <c r="B169" s="39" t="s">
        <v>158</v>
      </c>
      <c r="C169" s="12">
        <v>23735.7</v>
      </c>
    </row>
    <row r="170" spans="2:3" ht="15.75" thickBot="1" x14ac:dyDescent="0.3">
      <c r="B170" s="39" t="s">
        <v>159</v>
      </c>
      <c r="C170" s="12">
        <v>1936.58</v>
      </c>
    </row>
    <row r="171" spans="2:3" ht="15.75" thickBot="1" x14ac:dyDescent="0.3">
      <c r="B171" s="39"/>
      <c r="C171" s="54">
        <f>ROUND(SUM(C79:C170),5)</f>
        <v>39145589.740000002</v>
      </c>
    </row>
    <row r="172" spans="2:3" ht="15.75" thickTop="1" x14ac:dyDescent="0.25">
      <c r="B172" s="58"/>
    </row>
    <row r="173" spans="2:3" x14ac:dyDescent="0.25">
      <c r="B173" s="41"/>
      <c r="C173" s="25"/>
    </row>
    <row r="174" spans="2:3" x14ac:dyDescent="0.25">
      <c r="B174" s="41"/>
      <c r="C174" s="25"/>
    </row>
    <row r="175" spans="2:3" x14ac:dyDescent="0.25">
      <c r="B175" s="41" t="s">
        <v>160</v>
      </c>
      <c r="C175" s="25">
        <v>13680549.389055999</v>
      </c>
    </row>
    <row r="176" spans="2:3" x14ac:dyDescent="0.25">
      <c r="B176" s="41" t="s">
        <v>161</v>
      </c>
      <c r="C176" s="25"/>
    </row>
    <row r="177" spans="2:3" x14ac:dyDescent="0.25">
      <c r="B177" s="41"/>
      <c r="C177" s="25"/>
    </row>
    <row r="178" spans="2:3" x14ac:dyDescent="0.25">
      <c r="B178" s="41" t="s">
        <v>162</v>
      </c>
      <c r="C178" s="44">
        <v>51404.39</v>
      </c>
    </row>
    <row r="179" spans="2:3" x14ac:dyDescent="0.25">
      <c r="B179" s="41"/>
      <c r="C179" s="55">
        <f>SUM(C175:C178)</f>
        <v>13731953.779056</v>
      </c>
    </row>
    <row r="180" spans="2:3" x14ac:dyDescent="0.25">
      <c r="B180" s="41"/>
      <c r="C180" s="25"/>
    </row>
    <row r="181" spans="2:3" x14ac:dyDescent="0.25">
      <c r="C181" s="7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2026-01-13T18:47:41Z</cp:lastPrinted>
  <dcterms:created xsi:type="dcterms:W3CDTF">2025-09-15T19:37:11Z</dcterms:created>
  <dcterms:modified xsi:type="dcterms:W3CDTF">2026-01-13T19:08:37Z</dcterms:modified>
</cp:coreProperties>
</file>