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ROCESOS DEL DÍA A DÍA\AÑO 2023\REPORTE TRANSPARENCIA 2023\Abril\"/>
    </mc:Choice>
  </mc:AlternateContent>
  <xr:revisionPtr revIDLastSave="0" documentId="13_ncr:1_{711E636F-606D-4455-8B43-00D87893975D}" xr6:coauthVersionLast="47" xr6:coauthVersionMax="47" xr10:uidLastSave="{00000000-0000-0000-0000-000000000000}"/>
  <bookViews>
    <workbookView xWindow="-120" yWindow="-120" windowWidth="29040" windowHeight="15840" xr2:uid="{8D74F9D1-EE0C-471B-B837-F05C5C4A1E46}"/>
  </bookViews>
  <sheets>
    <sheet name="P2 Presupuesto Aprobado-Eje " sheetId="9" r:id="rId1"/>
    <sheet name="Ejecución indicador mes corresp" sheetId="1" r:id="rId2"/>
    <sheet name="Plantilla" sheetId="2" r:id="rId3"/>
    <sheet name="Enero" sheetId="4" r:id="rId4"/>
    <sheet name="Febrero" sheetId="7" r:id="rId5"/>
    <sheet name="Abril" sheetId="8" r:id="rId6"/>
  </sheets>
  <externalReferences>
    <externalReference r:id="rId7"/>
  </externalReferences>
  <definedNames>
    <definedName name="_xlnm._FilterDatabase" localSheetId="5" hidden="1">Abril!$A$2:$H$132</definedName>
    <definedName name="_xlnm._FilterDatabase" localSheetId="1" hidden="1">'Ejecución indicador mes corresp'!$B$8:$D$85</definedName>
    <definedName name="_xlnm._FilterDatabase" localSheetId="3" hidden="1">Enero!$A$2:$F$111</definedName>
    <definedName name="_xlnm._FilterDatabase" localSheetId="4" hidden="1">Febrero!$A$2:$G$126</definedName>
    <definedName name="_xlnm.Print_Area" localSheetId="1">'Ejecución indicador mes corresp'!$A$2:$D$89</definedName>
    <definedName name="gerardito" localSheetId="0">[1]Plantilla!$A$7:$C$43</definedName>
    <definedName name="gerardito">Plantilla!$A$7:$C$43</definedName>
    <definedName name="_xlnm.Print_Titles" localSheetId="1">'Ejecución indicador mes corresp'!$2:$8</definedName>
    <definedName name="_xlnm.Print_Titles" localSheetId="0">'P2 Presupuesto Aprobado-Eje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9" l="1"/>
  <c r="G35" i="9"/>
  <c r="F35" i="9"/>
  <c r="F7" i="8"/>
  <c r="I16" i="9"/>
  <c r="O36" i="2"/>
  <c r="O37" i="2"/>
  <c r="O38" i="2"/>
  <c r="O39" i="2"/>
  <c r="M81" i="9"/>
  <c r="L81" i="9"/>
  <c r="Q81" i="9" s="1"/>
  <c r="K81" i="9"/>
  <c r="P81" i="9" s="1"/>
  <c r="J81" i="9"/>
  <c r="O81" i="9" s="1"/>
  <c r="I81" i="9"/>
  <c r="N81" i="9" s="1"/>
  <c r="A81" i="9"/>
  <c r="Q80" i="9"/>
  <c r="M80" i="9"/>
  <c r="L80" i="9"/>
  <c r="K80" i="9"/>
  <c r="J80" i="9"/>
  <c r="O80" i="9" s="1"/>
  <c r="I80" i="9"/>
  <c r="N80" i="9" s="1"/>
  <c r="A80" i="9"/>
  <c r="Q79" i="9"/>
  <c r="P79" i="9"/>
  <c r="M79" i="9"/>
  <c r="L79" i="9"/>
  <c r="K79" i="9"/>
  <c r="J79" i="9"/>
  <c r="O79" i="9" s="1"/>
  <c r="I79" i="9"/>
  <c r="N79" i="9" s="1"/>
  <c r="A79" i="9"/>
  <c r="P78" i="9"/>
  <c r="O78" i="9"/>
  <c r="M78" i="9"/>
  <c r="L78" i="9"/>
  <c r="Q78" i="9" s="1"/>
  <c r="K78" i="9"/>
  <c r="J78" i="9"/>
  <c r="I78" i="9"/>
  <c r="A78" i="9"/>
  <c r="Q77" i="9"/>
  <c r="O77" i="9"/>
  <c r="N77" i="9"/>
  <c r="M77" i="9"/>
  <c r="L77" i="9"/>
  <c r="K77" i="9"/>
  <c r="P77" i="9" s="1"/>
  <c r="J77" i="9"/>
  <c r="I77" i="9"/>
  <c r="A77" i="9"/>
  <c r="P76" i="9"/>
  <c r="N76" i="9"/>
  <c r="M76" i="9"/>
  <c r="L76" i="9"/>
  <c r="Q76" i="9" s="1"/>
  <c r="K76" i="9"/>
  <c r="J76" i="9"/>
  <c r="O76" i="9" s="1"/>
  <c r="I76" i="9"/>
  <c r="A76" i="9"/>
  <c r="O75" i="9"/>
  <c r="M75" i="9"/>
  <c r="L75" i="9"/>
  <c r="Q75" i="9" s="1"/>
  <c r="K75" i="9"/>
  <c r="P75" i="9" s="1"/>
  <c r="J75" i="9"/>
  <c r="I75" i="9"/>
  <c r="N75" i="9" s="1"/>
  <c r="A75" i="9"/>
  <c r="Q74" i="9"/>
  <c r="N74" i="9"/>
  <c r="M74" i="9"/>
  <c r="L74" i="9"/>
  <c r="K74" i="9"/>
  <c r="J74" i="9"/>
  <c r="O74" i="9" s="1"/>
  <c r="I74" i="9"/>
  <c r="A74" i="9"/>
  <c r="Q73" i="9"/>
  <c r="P73" i="9"/>
  <c r="M73" i="9"/>
  <c r="L73" i="9"/>
  <c r="K73" i="9"/>
  <c r="J73" i="9"/>
  <c r="O73" i="9" s="1"/>
  <c r="I73" i="9"/>
  <c r="N73" i="9" s="1"/>
  <c r="A73" i="9"/>
  <c r="P72" i="9"/>
  <c r="O72" i="9"/>
  <c r="M72" i="9"/>
  <c r="L72" i="9"/>
  <c r="Q72" i="9" s="1"/>
  <c r="K72" i="9"/>
  <c r="J72" i="9"/>
  <c r="I72" i="9"/>
  <c r="A72" i="9"/>
  <c r="Q71" i="9"/>
  <c r="O71" i="9"/>
  <c r="N71" i="9"/>
  <c r="M71" i="9"/>
  <c r="L71" i="9"/>
  <c r="K71" i="9"/>
  <c r="P71" i="9" s="1"/>
  <c r="J71" i="9"/>
  <c r="I71" i="9"/>
  <c r="A71" i="9"/>
  <c r="P70" i="9"/>
  <c r="N70" i="9"/>
  <c r="M70" i="9"/>
  <c r="L70" i="9"/>
  <c r="Q70" i="9" s="1"/>
  <c r="K70" i="9"/>
  <c r="J70" i="9"/>
  <c r="O70" i="9" s="1"/>
  <c r="I70" i="9"/>
  <c r="A70" i="9"/>
  <c r="O69" i="9"/>
  <c r="M69" i="9"/>
  <c r="L69" i="9"/>
  <c r="Q69" i="9" s="1"/>
  <c r="K69" i="9"/>
  <c r="P69" i="9" s="1"/>
  <c r="J69" i="9"/>
  <c r="I69" i="9"/>
  <c r="N69" i="9" s="1"/>
  <c r="A69" i="9"/>
  <c r="Q68" i="9"/>
  <c r="N68" i="9"/>
  <c r="M68" i="9"/>
  <c r="L68" i="9"/>
  <c r="K68" i="9"/>
  <c r="J68" i="9"/>
  <c r="O68" i="9" s="1"/>
  <c r="I68" i="9"/>
  <c r="A68" i="9"/>
  <c r="Q67" i="9"/>
  <c r="P67" i="9"/>
  <c r="M67" i="9"/>
  <c r="L67" i="9"/>
  <c r="K67" i="9"/>
  <c r="J67" i="9"/>
  <c r="O67" i="9" s="1"/>
  <c r="I67" i="9"/>
  <c r="N67" i="9" s="1"/>
  <c r="A67" i="9"/>
  <c r="P66" i="9"/>
  <c r="O66" i="9"/>
  <c r="M66" i="9"/>
  <c r="L66" i="9"/>
  <c r="Q66" i="9" s="1"/>
  <c r="K66" i="9"/>
  <c r="J66" i="9"/>
  <c r="I66" i="9"/>
  <c r="A66" i="9"/>
  <c r="Q65" i="9"/>
  <c r="O65" i="9"/>
  <c r="N65" i="9"/>
  <c r="M65" i="9"/>
  <c r="L65" i="9"/>
  <c r="K65" i="9"/>
  <c r="P65" i="9" s="1"/>
  <c r="J65" i="9"/>
  <c r="I65" i="9"/>
  <c r="A65" i="9"/>
  <c r="P64" i="9"/>
  <c r="N64" i="9"/>
  <c r="M64" i="9"/>
  <c r="L64" i="9"/>
  <c r="Q64" i="9" s="1"/>
  <c r="K64" i="9"/>
  <c r="J64" i="9"/>
  <c r="O64" i="9" s="1"/>
  <c r="I64" i="9"/>
  <c r="A64" i="9"/>
  <c r="O63" i="9"/>
  <c r="M63" i="9"/>
  <c r="M61" i="9" s="1"/>
  <c r="L63" i="9"/>
  <c r="K63" i="9"/>
  <c r="P63" i="9" s="1"/>
  <c r="J63" i="9"/>
  <c r="I63" i="9"/>
  <c r="N63" i="9" s="1"/>
  <c r="A63" i="9"/>
  <c r="Q62" i="9"/>
  <c r="N62" i="9"/>
  <c r="N61" i="9" s="1"/>
  <c r="M62" i="9"/>
  <c r="L62" i="9"/>
  <c r="L61" i="9" s="1"/>
  <c r="K62" i="9"/>
  <c r="J62" i="9"/>
  <c r="O62" i="9" s="1"/>
  <c r="O61" i="9" s="1"/>
  <c r="I62" i="9"/>
  <c r="A62" i="9"/>
  <c r="J61" i="9"/>
  <c r="F61" i="9"/>
  <c r="E61" i="9"/>
  <c r="D61" i="9"/>
  <c r="C61" i="9"/>
  <c r="A61" i="9"/>
  <c r="P60" i="9"/>
  <c r="N60" i="9"/>
  <c r="M60" i="9"/>
  <c r="L60" i="9"/>
  <c r="Q60" i="9" s="1"/>
  <c r="K60" i="9"/>
  <c r="J60" i="9"/>
  <c r="O60" i="9" s="1"/>
  <c r="I60" i="9"/>
  <c r="A60" i="9"/>
  <c r="O59" i="9"/>
  <c r="M59" i="9"/>
  <c r="L59" i="9"/>
  <c r="K59" i="9"/>
  <c r="P59" i="9" s="1"/>
  <c r="J59" i="9"/>
  <c r="N59" i="9"/>
  <c r="A59" i="9"/>
  <c r="Q58" i="9"/>
  <c r="N58" i="9"/>
  <c r="M58" i="9"/>
  <c r="L58" i="9"/>
  <c r="K58" i="9"/>
  <c r="J58" i="9"/>
  <c r="O58" i="9" s="1"/>
  <c r="A58" i="9"/>
  <c r="Q57" i="9"/>
  <c r="P57" i="9"/>
  <c r="M57" i="9"/>
  <c r="L57" i="9"/>
  <c r="K57" i="9"/>
  <c r="J57" i="9"/>
  <c r="O57" i="9" s="1"/>
  <c r="N57" i="9"/>
  <c r="A57" i="9"/>
  <c r="P56" i="9"/>
  <c r="O56" i="9"/>
  <c r="M56" i="9"/>
  <c r="L56" i="9"/>
  <c r="Q56" i="9" s="1"/>
  <c r="K56" i="9"/>
  <c r="J56" i="9"/>
  <c r="A56" i="9"/>
  <c r="Q55" i="9"/>
  <c r="O55" i="9"/>
  <c r="N55" i="9"/>
  <c r="M55" i="9"/>
  <c r="L55" i="9"/>
  <c r="K55" i="9"/>
  <c r="P55" i="9" s="1"/>
  <c r="J55" i="9"/>
  <c r="R55" i="9"/>
  <c r="A55" i="9"/>
  <c r="P54" i="9"/>
  <c r="N54" i="9"/>
  <c r="M54" i="9"/>
  <c r="L54" i="9"/>
  <c r="Q54" i="9" s="1"/>
  <c r="K54" i="9"/>
  <c r="J54" i="9"/>
  <c r="O54" i="9" s="1"/>
  <c r="A54" i="9"/>
  <c r="O53" i="9"/>
  <c r="M53" i="9"/>
  <c r="M51" i="9" s="1"/>
  <c r="L53" i="9"/>
  <c r="K53" i="9"/>
  <c r="P53" i="9" s="1"/>
  <c r="J53" i="9"/>
  <c r="N53" i="9"/>
  <c r="A53" i="9"/>
  <c r="Q52" i="9"/>
  <c r="N52" i="9"/>
  <c r="M52" i="9"/>
  <c r="L52" i="9"/>
  <c r="L51" i="9" s="1"/>
  <c r="K52" i="9"/>
  <c r="J52" i="9"/>
  <c r="O52" i="9" s="1"/>
  <c r="A52" i="9"/>
  <c r="J51" i="9"/>
  <c r="H51" i="9"/>
  <c r="F51" i="9"/>
  <c r="E51" i="9"/>
  <c r="D51" i="9"/>
  <c r="C51" i="9"/>
  <c r="A51" i="9"/>
  <c r="P50" i="9"/>
  <c r="O50" i="9"/>
  <c r="M50" i="9"/>
  <c r="L50" i="9"/>
  <c r="Q50" i="9" s="1"/>
  <c r="K50" i="9"/>
  <c r="J50" i="9"/>
  <c r="I50" i="9"/>
  <c r="A50" i="9"/>
  <c r="Q49" i="9"/>
  <c r="O49" i="9"/>
  <c r="N49" i="9"/>
  <c r="M49" i="9"/>
  <c r="L49" i="9"/>
  <c r="K49" i="9"/>
  <c r="P49" i="9" s="1"/>
  <c r="J49" i="9"/>
  <c r="I49" i="9"/>
  <c r="R49" i="9" s="1"/>
  <c r="A49" i="9"/>
  <c r="P48" i="9"/>
  <c r="N48" i="9"/>
  <c r="M48" i="9"/>
  <c r="L48" i="9"/>
  <c r="Q48" i="9" s="1"/>
  <c r="K48" i="9"/>
  <c r="J48" i="9"/>
  <c r="O48" i="9" s="1"/>
  <c r="I48" i="9"/>
  <c r="A48" i="9"/>
  <c r="O47" i="9"/>
  <c r="M47" i="9"/>
  <c r="L47" i="9"/>
  <c r="K47" i="9"/>
  <c r="P47" i="9" s="1"/>
  <c r="J47" i="9"/>
  <c r="I47" i="9"/>
  <c r="N47" i="9" s="1"/>
  <c r="A47" i="9"/>
  <c r="Q46" i="9"/>
  <c r="N46" i="9"/>
  <c r="M46" i="9"/>
  <c r="L46" i="9"/>
  <c r="K46" i="9"/>
  <c r="J46" i="9"/>
  <c r="O46" i="9" s="1"/>
  <c r="I46" i="9"/>
  <c r="A46" i="9"/>
  <c r="Q45" i="9"/>
  <c r="P45" i="9"/>
  <c r="M45" i="9"/>
  <c r="L45" i="9"/>
  <c r="K45" i="9"/>
  <c r="J45" i="9"/>
  <c r="O45" i="9" s="1"/>
  <c r="I45" i="9"/>
  <c r="N45" i="9" s="1"/>
  <c r="A45" i="9"/>
  <c r="P44" i="9"/>
  <c r="O44" i="9"/>
  <c r="M44" i="9"/>
  <c r="L44" i="9"/>
  <c r="Q44" i="9" s="1"/>
  <c r="K44" i="9"/>
  <c r="J44" i="9"/>
  <c r="I44" i="9"/>
  <c r="A44" i="9"/>
  <c r="Q43" i="9"/>
  <c r="O43" i="9"/>
  <c r="N43" i="9"/>
  <c r="M43" i="9"/>
  <c r="L43" i="9"/>
  <c r="K43" i="9"/>
  <c r="P43" i="9" s="1"/>
  <c r="J43" i="9"/>
  <c r="I43" i="9"/>
  <c r="R43" i="9" s="1"/>
  <c r="A43" i="9"/>
  <c r="P42" i="9"/>
  <c r="N42" i="9"/>
  <c r="M42" i="9"/>
  <c r="L42" i="9"/>
  <c r="Q42" i="9" s="1"/>
  <c r="K42" i="9"/>
  <c r="J42" i="9"/>
  <c r="O42" i="9" s="1"/>
  <c r="I42" i="9"/>
  <c r="A42" i="9"/>
  <c r="O41" i="9"/>
  <c r="M41" i="9"/>
  <c r="L41" i="9"/>
  <c r="K41" i="9"/>
  <c r="P41" i="9" s="1"/>
  <c r="J41" i="9"/>
  <c r="I41" i="9"/>
  <c r="N41" i="9" s="1"/>
  <c r="A41" i="9"/>
  <c r="Q40" i="9"/>
  <c r="N40" i="9"/>
  <c r="M40" i="9"/>
  <c r="L40" i="9"/>
  <c r="K40" i="9"/>
  <c r="P40" i="9" s="1"/>
  <c r="J40" i="9"/>
  <c r="O40" i="9" s="1"/>
  <c r="I40" i="9"/>
  <c r="A40" i="9"/>
  <c r="Q39" i="9"/>
  <c r="P39" i="9"/>
  <c r="M39" i="9"/>
  <c r="L39" i="9"/>
  <c r="K39" i="9"/>
  <c r="J39" i="9"/>
  <c r="O39" i="9" s="1"/>
  <c r="I39" i="9"/>
  <c r="N39" i="9" s="1"/>
  <c r="A39" i="9"/>
  <c r="P38" i="9"/>
  <c r="O38" i="9"/>
  <c r="M38" i="9"/>
  <c r="L38" i="9"/>
  <c r="Q38" i="9" s="1"/>
  <c r="K38" i="9"/>
  <c r="J38" i="9"/>
  <c r="I38" i="9"/>
  <c r="A38" i="9"/>
  <c r="Q37" i="9"/>
  <c r="O37" i="9"/>
  <c r="N37" i="9"/>
  <c r="M37" i="9"/>
  <c r="L37" i="9"/>
  <c r="K37" i="9"/>
  <c r="P37" i="9" s="1"/>
  <c r="J37" i="9"/>
  <c r="I37" i="9"/>
  <c r="R37" i="9" s="1"/>
  <c r="A37" i="9"/>
  <c r="P36" i="9"/>
  <c r="N36" i="9"/>
  <c r="M36" i="9"/>
  <c r="M35" i="9" s="1"/>
  <c r="L36" i="9"/>
  <c r="Q36" i="9" s="1"/>
  <c r="K36" i="9"/>
  <c r="J36" i="9"/>
  <c r="J35" i="9" s="1"/>
  <c r="A36" i="9"/>
  <c r="L35" i="9"/>
  <c r="H35" i="9"/>
  <c r="E35" i="9"/>
  <c r="D35" i="9"/>
  <c r="C35" i="9"/>
  <c r="A35" i="9"/>
  <c r="Q34" i="9"/>
  <c r="N34" i="9"/>
  <c r="M34" i="9"/>
  <c r="L34" i="9"/>
  <c r="K34" i="9"/>
  <c r="J34" i="9"/>
  <c r="O34" i="9" s="1"/>
  <c r="A34" i="9"/>
  <c r="Q33" i="9"/>
  <c r="P33" i="9"/>
  <c r="M33" i="9"/>
  <c r="L33" i="9"/>
  <c r="K33" i="9"/>
  <c r="J33" i="9"/>
  <c r="N33" i="9"/>
  <c r="A33" i="9"/>
  <c r="P32" i="9"/>
  <c r="O32" i="9"/>
  <c r="M32" i="9"/>
  <c r="L32" i="9"/>
  <c r="Q32" i="9" s="1"/>
  <c r="K32" i="9"/>
  <c r="J32" i="9"/>
  <c r="A32" i="9"/>
  <c r="Q31" i="9"/>
  <c r="O31" i="9"/>
  <c r="N31" i="9"/>
  <c r="M31" i="9"/>
  <c r="L31" i="9"/>
  <c r="K31" i="9"/>
  <c r="P31" i="9" s="1"/>
  <c r="J31" i="9"/>
  <c r="A31" i="9"/>
  <c r="P30" i="9"/>
  <c r="N30" i="9"/>
  <c r="M30" i="9"/>
  <c r="L30" i="9"/>
  <c r="Q30" i="9" s="1"/>
  <c r="K30" i="9"/>
  <c r="J30" i="9"/>
  <c r="O30" i="9" s="1"/>
  <c r="A30" i="9"/>
  <c r="O29" i="9"/>
  <c r="M29" i="9"/>
  <c r="L29" i="9"/>
  <c r="K29" i="9"/>
  <c r="P29" i="9" s="1"/>
  <c r="J29" i="9"/>
  <c r="N29" i="9"/>
  <c r="A29" i="9"/>
  <c r="Q28" i="9"/>
  <c r="N28" i="9"/>
  <c r="M28" i="9"/>
  <c r="L28" i="9"/>
  <c r="L26" i="9" s="1"/>
  <c r="K28" i="9"/>
  <c r="J28" i="9"/>
  <c r="O28" i="9" s="1"/>
  <c r="A28" i="9"/>
  <c r="Q27" i="9"/>
  <c r="P27" i="9"/>
  <c r="M27" i="9"/>
  <c r="M26" i="9" s="1"/>
  <c r="L27" i="9"/>
  <c r="K27" i="9"/>
  <c r="K26" i="9" s="1"/>
  <c r="J27" i="9"/>
  <c r="J26" i="9" s="1"/>
  <c r="N27" i="9"/>
  <c r="A27" i="9"/>
  <c r="I26" i="9"/>
  <c r="H26" i="9"/>
  <c r="G26" i="9"/>
  <c r="F26" i="9"/>
  <c r="E26" i="9"/>
  <c r="D26" i="9"/>
  <c r="C26" i="9"/>
  <c r="A26" i="9"/>
  <c r="Q25" i="9"/>
  <c r="O25" i="9"/>
  <c r="N25" i="9"/>
  <c r="M25" i="9"/>
  <c r="L25" i="9"/>
  <c r="K25" i="9"/>
  <c r="P25" i="9" s="1"/>
  <c r="J25" i="9"/>
  <c r="A25" i="9"/>
  <c r="P24" i="9"/>
  <c r="N24" i="9"/>
  <c r="M24" i="9"/>
  <c r="L24" i="9"/>
  <c r="Q24" i="9" s="1"/>
  <c r="K24" i="9"/>
  <c r="J24" i="9"/>
  <c r="O24" i="9" s="1"/>
  <c r="A24" i="9"/>
  <c r="O23" i="9"/>
  <c r="M23" i="9"/>
  <c r="L23" i="9"/>
  <c r="Q23" i="9" s="1"/>
  <c r="K23" i="9"/>
  <c r="P23" i="9" s="1"/>
  <c r="J23" i="9"/>
  <c r="N23" i="9"/>
  <c r="A23" i="9"/>
  <c r="Q22" i="9"/>
  <c r="N22" i="9"/>
  <c r="M22" i="9"/>
  <c r="L22" i="9"/>
  <c r="K22" i="9"/>
  <c r="J22" i="9"/>
  <c r="O22" i="9" s="1"/>
  <c r="A22" i="9"/>
  <c r="Q21" i="9"/>
  <c r="P21" i="9"/>
  <c r="M21" i="9"/>
  <c r="L21" i="9"/>
  <c r="K21" i="9"/>
  <c r="J21" i="9"/>
  <c r="O21" i="9" s="1"/>
  <c r="N21" i="9"/>
  <c r="A21" i="9"/>
  <c r="P20" i="9"/>
  <c r="O20" i="9"/>
  <c r="M20" i="9"/>
  <c r="L20" i="9"/>
  <c r="Q20" i="9" s="1"/>
  <c r="K20" i="9"/>
  <c r="J20" i="9"/>
  <c r="A20" i="9"/>
  <c r="Q19" i="9"/>
  <c r="O19" i="9"/>
  <c r="N19" i="9"/>
  <c r="M19" i="9"/>
  <c r="L19" i="9"/>
  <c r="K19" i="9"/>
  <c r="P19" i="9" s="1"/>
  <c r="J19" i="9"/>
  <c r="A19" i="9"/>
  <c r="P18" i="9"/>
  <c r="N18" i="9"/>
  <c r="M18" i="9"/>
  <c r="L18" i="9"/>
  <c r="Q18" i="9" s="1"/>
  <c r="K18" i="9"/>
  <c r="J18" i="9"/>
  <c r="O18" i="9" s="1"/>
  <c r="A18" i="9"/>
  <c r="O17" i="9"/>
  <c r="M17" i="9"/>
  <c r="M16" i="9" s="1"/>
  <c r="L17" i="9"/>
  <c r="L16" i="9" s="1"/>
  <c r="K17" i="9"/>
  <c r="P17" i="9" s="1"/>
  <c r="J17" i="9"/>
  <c r="A17" i="9"/>
  <c r="K16" i="9"/>
  <c r="H16" i="9"/>
  <c r="G16" i="9"/>
  <c r="F16" i="9"/>
  <c r="E16" i="9"/>
  <c r="E82" i="9" s="1"/>
  <c r="D16" i="9"/>
  <c r="D82" i="9" s="1"/>
  <c r="C16" i="9"/>
  <c r="A16" i="9"/>
  <c r="Q15" i="9"/>
  <c r="P15" i="9"/>
  <c r="M15" i="9"/>
  <c r="L15" i="9"/>
  <c r="K15" i="9"/>
  <c r="J15" i="9"/>
  <c r="O15" i="9" s="1"/>
  <c r="N15" i="9"/>
  <c r="A15" i="9"/>
  <c r="P14" i="9"/>
  <c r="O14" i="9"/>
  <c r="M14" i="9"/>
  <c r="L14" i="9"/>
  <c r="Q14" i="9" s="1"/>
  <c r="K14" i="9"/>
  <c r="J14" i="9"/>
  <c r="A14" i="9"/>
  <c r="Q13" i="9"/>
  <c r="O13" i="9"/>
  <c r="N13" i="9"/>
  <c r="M13" i="9"/>
  <c r="L13" i="9"/>
  <c r="K13" i="9"/>
  <c r="P13" i="9" s="1"/>
  <c r="J13" i="9"/>
  <c r="A13" i="9"/>
  <c r="P12" i="9"/>
  <c r="N12" i="9"/>
  <c r="M12" i="9"/>
  <c r="L12" i="9"/>
  <c r="Q12" i="9" s="1"/>
  <c r="K12" i="9"/>
  <c r="J12" i="9"/>
  <c r="O12" i="9" s="1"/>
  <c r="A12" i="9"/>
  <c r="O11" i="9"/>
  <c r="O10" i="9" s="1"/>
  <c r="M11" i="9"/>
  <c r="M10" i="9" s="1"/>
  <c r="M82" i="9" s="1"/>
  <c r="L11" i="9"/>
  <c r="L10" i="9" s="1"/>
  <c r="L82" i="9" s="1"/>
  <c r="K11" i="9"/>
  <c r="P11" i="9" s="1"/>
  <c r="J11" i="9"/>
  <c r="I10" i="9"/>
  <c r="A11" i="9"/>
  <c r="K10" i="9"/>
  <c r="H10" i="9"/>
  <c r="H82" i="9" s="1"/>
  <c r="G10" i="9"/>
  <c r="F10" i="9"/>
  <c r="F82" i="9" s="1"/>
  <c r="C10" i="9"/>
  <c r="C82" i="9" s="1"/>
  <c r="A10" i="9"/>
  <c r="G82" i="9" l="1"/>
  <c r="R14" i="9"/>
  <c r="R34" i="9"/>
  <c r="O51" i="9"/>
  <c r="R66" i="9"/>
  <c r="R72" i="9"/>
  <c r="R74" i="9"/>
  <c r="Q61" i="9"/>
  <c r="R12" i="9"/>
  <c r="R18" i="9"/>
  <c r="R24" i="9"/>
  <c r="R30" i="9"/>
  <c r="N35" i="9"/>
  <c r="R44" i="9"/>
  <c r="R46" i="9"/>
  <c r="R64" i="9"/>
  <c r="R70" i="9"/>
  <c r="R47" i="9"/>
  <c r="P10" i="9"/>
  <c r="R36" i="9"/>
  <c r="P35" i="9"/>
  <c r="R42" i="9"/>
  <c r="R48" i="9"/>
  <c r="R54" i="9"/>
  <c r="R60" i="9"/>
  <c r="R53" i="9"/>
  <c r="O16" i="9"/>
  <c r="R13" i="9"/>
  <c r="R19" i="9"/>
  <c r="R25" i="9"/>
  <c r="R31" i="9"/>
  <c r="R63" i="9"/>
  <c r="R65" i="9"/>
  <c r="R71" i="9"/>
  <c r="R77" i="9"/>
  <c r="R23" i="9"/>
  <c r="R69" i="9"/>
  <c r="R75" i="9"/>
  <c r="R40" i="9"/>
  <c r="K51" i="9"/>
  <c r="K61" i="9"/>
  <c r="J10" i="9"/>
  <c r="Q11" i="9"/>
  <c r="Q10" i="9" s="1"/>
  <c r="N14" i="9"/>
  <c r="J16" i="9"/>
  <c r="Q17" i="9"/>
  <c r="Q16" i="9" s="1"/>
  <c r="N20" i="9"/>
  <c r="R20" i="9" s="1"/>
  <c r="P22" i="9"/>
  <c r="R22" i="9" s="1"/>
  <c r="O27" i="9"/>
  <c r="O26" i="9" s="1"/>
  <c r="O82" i="9" s="1"/>
  <c r="P28" i="9"/>
  <c r="R28" i="9" s="1"/>
  <c r="Q29" i="9"/>
  <c r="Q26" i="9" s="1"/>
  <c r="N32" i="9"/>
  <c r="N26" i="9" s="1"/>
  <c r="O33" i="9"/>
  <c r="R33" i="9" s="1"/>
  <c r="P34" i="9"/>
  <c r="K35" i="9"/>
  <c r="K82" i="9" s="1"/>
  <c r="N38" i="9"/>
  <c r="R38" i="9" s="1"/>
  <c r="Q41" i="9"/>
  <c r="R41" i="9" s="1"/>
  <c r="N44" i="9"/>
  <c r="P46" i="9"/>
  <c r="Q47" i="9"/>
  <c r="N50" i="9"/>
  <c r="R50" i="9" s="1"/>
  <c r="I51" i="9"/>
  <c r="P52" i="9"/>
  <c r="P51" i="9" s="1"/>
  <c r="Q53" i="9"/>
  <c r="N56" i="9"/>
  <c r="N51" i="9" s="1"/>
  <c r="R51" i="9" s="1"/>
  <c r="P58" i="9"/>
  <c r="R58" i="9" s="1"/>
  <c r="Q59" i="9"/>
  <c r="Q51" i="9" s="1"/>
  <c r="I61" i="9"/>
  <c r="R61" i="9" s="1"/>
  <c r="P62" i="9"/>
  <c r="P61" i="9" s="1"/>
  <c r="Q63" i="9"/>
  <c r="N66" i="9"/>
  <c r="P68" i="9"/>
  <c r="R68" i="9" s="1"/>
  <c r="N72" i="9"/>
  <c r="P74" i="9"/>
  <c r="R76" i="9"/>
  <c r="N78" i="9"/>
  <c r="R78" i="9" s="1"/>
  <c r="P80" i="9"/>
  <c r="R80" i="9" s="1"/>
  <c r="R81" i="9"/>
  <c r="N11" i="9"/>
  <c r="N10" i="9" s="1"/>
  <c r="R15" i="9"/>
  <c r="N17" i="9"/>
  <c r="N16" i="9" s="1"/>
  <c r="R21" i="9"/>
  <c r="R27" i="9"/>
  <c r="O36" i="9"/>
  <c r="O35" i="9" s="1"/>
  <c r="R39" i="9"/>
  <c r="R45" i="9"/>
  <c r="R57" i="9"/>
  <c r="R67" i="9"/>
  <c r="R73" i="9"/>
  <c r="R79" i="9"/>
  <c r="I35" i="9"/>
  <c r="R56" i="9" l="1"/>
  <c r="R32" i="9"/>
  <c r="R17" i="9"/>
  <c r="N82" i="9"/>
  <c r="R35" i="9"/>
  <c r="R10" i="9"/>
  <c r="Q35" i="9"/>
  <c r="I82" i="9"/>
  <c r="R11" i="9"/>
  <c r="P16" i="9"/>
  <c r="R16" i="9" s="1"/>
  <c r="R59" i="9"/>
  <c r="Q82" i="9"/>
  <c r="P26" i="9"/>
  <c r="R26" i="9" s="1"/>
  <c r="R52" i="9"/>
  <c r="J82" i="9"/>
  <c r="R29" i="9"/>
  <c r="P82" i="9"/>
  <c r="R62" i="9"/>
  <c r="R82" i="9" l="1"/>
  <c r="O31" i="2"/>
  <c r="O29" i="2"/>
  <c r="O21" i="2"/>
  <c r="O11" i="2"/>
  <c r="O7" i="2"/>
  <c r="O8" i="2"/>
  <c r="O9" i="2"/>
  <c r="O10" i="2"/>
  <c r="O12" i="2"/>
  <c r="O13" i="2"/>
  <c r="O14" i="2"/>
  <c r="O15" i="2"/>
  <c r="O16" i="2"/>
  <c r="O17" i="2"/>
  <c r="O18" i="2"/>
  <c r="O19" i="2"/>
  <c r="O20" i="2"/>
  <c r="O22" i="2"/>
  <c r="O23" i="2"/>
  <c r="O24" i="2"/>
  <c r="O25" i="2"/>
  <c r="O26" i="2"/>
  <c r="O27" i="2"/>
  <c r="O28" i="2"/>
  <c r="O30" i="2"/>
  <c r="O32" i="2"/>
  <c r="O33" i="2"/>
  <c r="O34" i="2"/>
  <c r="O35" i="2"/>
  <c r="A10" i="1" l="1"/>
  <c r="A43" i="2"/>
  <c r="C43" i="2" s="1"/>
  <c r="A42" i="2"/>
  <c r="C42" i="2" s="1"/>
  <c r="A41" i="2"/>
  <c r="C41" i="2" s="1"/>
  <c r="A40" i="2"/>
  <c r="C40" i="2" s="1"/>
  <c r="A39" i="2"/>
  <c r="C39" i="2" s="1"/>
  <c r="A38" i="2"/>
  <c r="C38" i="2" s="1"/>
  <c r="A37" i="2"/>
  <c r="C37" i="2" s="1"/>
  <c r="A36" i="2"/>
  <c r="C36" i="2" s="1"/>
  <c r="A35" i="2"/>
  <c r="C35" i="2" s="1"/>
  <c r="A34" i="2"/>
  <c r="C34" i="2" s="1"/>
  <c r="A33" i="2"/>
  <c r="C33" i="2" s="1"/>
  <c r="A32" i="2"/>
  <c r="C32" i="2" s="1"/>
  <c r="A31" i="2"/>
  <c r="C31" i="2" s="1"/>
  <c r="A30" i="2"/>
  <c r="C30" i="2" s="1"/>
  <c r="A29" i="2"/>
  <c r="C29" i="2" s="1"/>
  <c r="A28" i="2"/>
  <c r="C28" i="2" s="1"/>
  <c r="A27" i="2"/>
  <c r="C27" i="2" s="1"/>
  <c r="A26" i="2"/>
  <c r="C26" i="2" s="1"/>
  <c r="A25" i="2"/>
  <c r="C25" i="2" s="1"/>
  <c r="A24" i="2"/>
  <c r="C24" i="2" s="1"/>
  <c r="A23" i="2"/>
  <c r="C23" i="2" s="1"/>
  <c r="A22" i="2"/>
  <c r="C22" i="2" s="1"/>
  <c r="A21" i="2"/>
  <c r="C21" i="2" s="1"/>
  <c r="A20" i="2"/>
  <c r="C20" i="2" s="1"/>
  <c r="A19" i="2"/>
  <c r="C19" i="2" s="1"/>
  <c r="A18" i="2"/>
  <c r="C18" i="2" s="1"/>
  <c r="A17" i="2"/>
  <c r="C17" i="2" s="1"/>
  <c r="A16" i="2"/>
  <c r="C16" i="2" s="1"/>
  <c r="A15" i="2"/>
  <c r="C15" i="2" s="1"/>
  <c r="A14" i="2"/>
  <c r="C14" i="2" s="1"/>
  <c r="A13" i="2"/>
  <c r="C13" i="2" s="1"/>
  <c r="A12" i="2"/>
  <c r="C12" i="2" s="1"/>
  <c r="A11" i="2"/>
  <c r="C11" i="2" s="1"/>
  <c r="A10" i="2"/>
  <c r="C10" i="2" s="1"/>
  <c r="A9" i="2"/>
  <c r="C9" i="2" s="1"/>
  <c r="A8" i="2"/>
  <c r="C8" i="2" s="1"/>
  <c r="A7" i="2"/>
  <c r="A81" i="1"/>
  <c r="A80" i="1"/>
  <c r="A79" i="1"/>
  <c r="A78" i="1"/>
  <c r="A77" i="1"/>
  <c r="A76" i="1"/>
  <c r="A75" i="1"/>
  <c r="A74" i="1"/>
  <c r="A73" i="1"/>
  <c r="A71" i="1"/>
  <c r="A70" i="1"/>
  <c r="A69" i="1"/>
  <c r="A68" i="1"/>
  <c r="A67" i="1"/>
  <c r="A66" i="1"/>
  <c r="A65" i="1"/>
  <c r="A64" i="1"/>
  <c r="A63" i="1"/>
  <c r="A62" i="1"/>
  <c r="A61" i="1"/>
  <c r="C60" i="1"/>
  <c r="A60" i="1"/>
  <c r="A59" i="1"/>
  <c r="A58" i="1"/>
  <c r="A57" i="1"/>
  <c r="A56" i="1"/>
  <c r="A55" i="1"/>
  <c r="A54" i="1"/>
  <c r="A53" i="1"/>
  <c r="A52" i="1"/>
  <c r="C51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C35" i="1"/>
  <c r="A35" i="1"/>
  <c r="A34" i="1"/>
  <c r="A33" i="1"/>
  <c r="A32" i="1"/>
  <c r="A31" i="1"/>
  <c r="A30" i="1"/>
  <c r="A29" i="1"/>
  <c r="A28" i="1"/>
  <c r="A27" i="1"/>
  <c r="C26" i="1"/>
  <c r="A26" i="1"/>
  <c r="A25" i="1"/>
  <c r="A24" i="1"/>
  <c r="A23" i="1"/>
  <c r="A22" i="1"/>
  <c r="A21" i="1"/>
  <c r="A20" i="1"/>
  <c r="A19" i="1"/>
  <c r="A18" i="1"/>
  <c r="A17" i="1"/>
  <c r="C16" i="1"/>
  <c r="A16" i="1"/>
  <c r="A15" i="1"/>
  <c r="A14" i="1"/>
  <c r="A13" i="1"/>
  <c r="A12" i="1"/>
  <c r="A11" i="1"/>
  <c r="C10" i="1"/>
  <c r="C72" i="1" s="1"/>
  <c r="C84" i="1" s="1"/>
  <c r="D70" i="1" l="1"/>
  <c r="C7" i="2"/>
  <c r="C6" i="2" s="1"/>
  <c r="D59" i="1"/>
  <c r="G59" i="1" s="1"/>
  <c r="J59" i="1" s="1"/>
  <c r="M59" i="1" s="1"/>
  <c r="F14" i="1"/>
  <c r="I14" i="1" s="1"/>
  <c r="L14" i="1" s="1"/>
  <c r="O14" i="1" s="1"/>
  <c r="P81" i="1"/>
  <c r="Q81" i="1" s="1"/>
  <c r="E46" i="1"/>
  <c r="H46" i="1" s="1"/>
  <c r="K46" i="1" s="1"/>
  <c r="N46" i="1" s="1"/>
  <c r="F28" i="1"/>
  <c r="I28" i="1" s="1"/>
  <c r="L28" i="1" s="1"/>
  <c r="O28" i="1" s="1"/>
  <c r="E21" i="1"/>
  <c r="H21" i="1" s="1"/>
  <c r="K21" i="1" s="1"/>
  <c r="N21" i="1" s="1"/>
  <c r="F25" i="1"/>
  <c r="I25" i="1" s="1"/>
  <c r="L25" i="1" s="1"/>
  <c r="O25" i="1" s="1"/>
  <c r="E32" i="1"/>
  <c r="H32" i="1" s="1"/>
  <c r="K32" i="1" s="1"/>
  <c r="N32" i="1" s="1"/>
  <c r="F52" i="1"/>
  <c r="I52" i="1" s="1"/>
  <c r="E57" i="1"/>
  <c r="H57" i="1" s="1"/>
  <c r="K57" i="1" s="1"/>
  <c r="N57" i="1" s="1"/>
  <c r="E31" i="1"/>
  <c r="H31" i="1" s="1"/>
  <c r="K31" i="1" s="1"/>
  <c r="N31" i="1" s="1"/>
  <c r="E64" i="1"/>
  <c r="H64" i="1" s="1"/>
  <c r="K64" i="1" s="1"/>
  <c r="N64" i="1" s="1"/>
  <c r="F11" i="1"/>
  <c r="I11" i="1" s="1"/>
  <c r="L11" i="1" s="1"/>
  <c r="O11" i="1" s="1"/>
  <c r="F21" i="1"/>
  <c r="I21" i="1" s="1"/>
  <c r="L21" i="1" s="1"/>
  <c r="O21" i="1" s="1"/>
  <c r="E29" i="1"/>
  <c r="H29" i="1" s="1"/>
  <c r="K29" i="1" s="1"/>
  <c r="N29" i="1" s="1"/>
  <c r="F62" i="1"/>
  <c r="I62" i="1" s="1"/>
  <c r="L62" i="1" s="1"/>
  <c r="O62" i="1" s="1"/>
  <c r="F15" i="1"/>
  <c r="I15" i="1" s="1"/>
  <c r="L15" i="1" s="1"/>
  <c r="O15" i="1" s="1"/>
  <c r="F19" i="1"/>
  <c r="I19" i="1" s="1"/>
  <c r="L19" i="1" s="1"/>
  <c r="O19" i="1" s="1"/>
  <c r="P43" i="1"/>
  <c r="Q43" i="1" s="1"/>
  <c r="E59" i="1"/>
  <c r="H59" i="1" s="1"/>
  <c r="K59" i="1" s="1"/>
  <c r="N59" i="1" s="1"/>
  <c r="P66" i="1"/>
  <c r="F27" i="1"/>
  <c r="I27" i="1" s="1"/>
  <c r="F30" i="1"/>
  <c r="I30" i="1" s="1"/>
  <c r="L30" i="1" s="1"/>
  <c r="O30" i="1" s="1"/>
  <c r="E47" i="1"/>
  <c r="H47" i="1" s="1"/>
  <c r="K47" i="1" s="1"/>
  <c r="N47" i="1" s="1"/>
  <c r="P73" i="1"/>
  <c r="Q73" i="1" s="1"/>
  <c r="E13" i="1"/>
  <c r="H13" i="1" s="1"/>
  <c r="K13" i="1" s="1"/>
  <c r="N13" i="1" s="1"/>
  <c r="E44" i="1"/>
  <c r="H44" i="1" s="1"/>
  <c r="K44" i="1" s="1"/>
  <c r="N44" i="1" s="1"/>
  <c r="P47" i="1"/>
  <c r="D64" i="1"/>
  <c r="G64" i="1" s="1"/>
  <c r="J64" i="1" s="1"/>
  <c r="M64" i="1" s="1"/>
  <c r="E12" i="1"/>
  <c r="H12" i="1" s="1"/>
  <c r="K12" i="1" s="1"/>
  <c r="N12" i="1" s="1"/>
  <c r="P71" i="1"/>
  <c r="D71" i="1"/>
  <c r="P64" i="1"/>
  <c r="E62" i="1"/>
  <c r="H62" i="1" s="1"/>
  <c r="K62" i="1" s="1"/>
  <c r="N62" i="1" s="1"/>
  <c r="F58" i="1"/>
  <c r="I58" i="1" s="1"/>
  <c r="L58" i="1" s="1"/>
  <c r="O58" i="1" s="1"/>
  <c r="E36" i="1"/>
  <c r="E28" i="1"/>
  <c r="H28" i="1" s="1"/>
  <c r="K28" i="1" s="1"/>
  <c r="N28" i="1" s="1"/>
  <c r="E27" i="1"/>
  <c r="E66" i="1"/>
  <c r="H66" i="1" s="1"/>
  <c r="K66" i="1" s="1"/>
  <c r="N66" i="1" s="1"/>
  <c r="E55" i="1"/>
  <c r="H55" i="1" s="1"/>
  <c r="K55" i="1" s="1"/>
  <c r="N55" i="1" s="1"/>
  <c r="F41" i="1"/>
  <c r="I41" i="1" s="1"/>
  <c r="L41" i="1" s="1"/>
  <c r="O41" i="1" s="1"/>
  <c r="F34" i="1"/>
  <c r="I34" i="1" s="1"/>
  <c r="L34" i="1" s="1"/>
  <c r="O34" i="1" s="1"/>
  <c r="F33" i="1"/>
  <c r="I33" i="1" s="1"/>
  <c r="L33" i="1" s="1"/>
  <c r="O33" i="1" s="1"/>
  <c r="E25" i="1"/>
  <c r="H25" i="1" s="1"/>
  <c r="K25" i="1" s="1"/>
  <c r="N25" i="1" s="1"/>
  <c r="F24" i="1"/>
  <c r="I24" i="1" s="1"/>
  <c r="L24" i="1" s="1"/>
  <c r="O24" i="1" s="1"/>
  <c r="F23" i="1"/>
  <c r="I23" i="1" s="1"/>
  <c r="L23" i="1" s="1"/>
  <c r="O23" i="1" s="1"/>
  <c r="E23" i="1"/>
  <c r="H23" i="1" s="1"/>
  <c r="K23" i="1" s="1"/>
  <c r="N23" i="1" s="1"/>
  <c r="F22" i="1"/>
  <c r="I22" i="1" s="1"/>
  <c r="L22" i="1" s="1"/>
  <c r="O22" i="1" s="1"/>
  <c r="F20" i="1"/>
  <c r="I20" i="1" s="1"/>
  <c r="L20" i="1" s="1"/>
  <c r="O20" i="1" s="1"/>
  <c r="F18" i="1"/>
  <c r="I18" i="1" s="1"/>
  <c r="L18" i="1" s="1"/>
  <c r="O18" i="1" s="1"/>
  <c r="D27" i="1"/>
  <c r="E17" i="1"/>
  <c r="E20" i="1"/>
  <c r="H20" i="1" s="1"/>
  <c r="K20" i="1" s="1"/>
  <c r="N20" i="1" s="1"/>
  <c r="E40" i="1"/>
  <c r="H40" i="1" s="1"/>
  <c r="K40" i="1" s="1"/>
  <c r="N40" i="1" s="1"/>
  <c r="P45" i="1"/>
  <c r="D49" i="1"/>
  <c r="F56" i="1"/>
  <c r="I56" i="1" s="1"/>
  <c r="L56" i="1" s="1"/>
  <c r="O56" i="1" s="1"/>
  <c r="F66" i="1"/>
  <c r="I66" i="1" s="1"/>
  <c r="L66" i="1" s="1"/>
  <c r="O66" i="1" s="1"/>
  <c r="E11" i="1"/>
  <c r="P13" i="1"/>
  <c r="D13" i="1"/>
  <c r="F17" i="1"/>
  <c r="E18" i="1"/>
  <c r="H18" i="1" s="1"/>
  <c r="K18" i="1" s="1"/>
  <c r="N18" i="1" s="1"/>
  <c r="E19" i="1"/>
  <c r="H19" i="1" s="1"/>
  <c r="K19" i="1" s="1"/>
  <c r="N19" i="1" s="1"/>
  <c r="D39" i="1"/>
  <c r="D47" i="1"/>
  <c r="E48" i="1"/>
  <c r="H48" i="1" s="1"/>
  <c r="K48" i="1" s="1"/>
  <c r="N48" i="1" s="1"/>
  <c r="E53" i="1"/>
  <c r="H53" i="1" s="1"/>
  <c r="K53" i="1" s="1"/>
  <c r="N53" i="1" s="1"/>
  <c r="P59" i="1"/>
  <c r="D37" i="1"/>
  <c r="P37" i="1"/>
  <c r="P38" i="1"/>
  <c r="D38" i="1"/>
  <c r="G70" i="1"/>
  <c r="J70" i="1" s="1"/>
  <c r="M70" i="1" s="1"/>
  <c r="P78" i="1"/>
  <c r="Q78" i="1" s="1"/>
  <c r="F12" i="1"/>
  <c r="I12" i="1" s="1"/>
  <c r="F13" i="1"/>
  <c r="I13" i="1" s="1"/>
  <c r="L13" i="1" s="1"/>
  <c r="O13" i="1" s="1"/>
  <c r="E14" i="1"/>
  <c r="H14" i="1" s="1"/>
  <c r="K14" i="1" s="1"/>
  <c r="N14" i="1" s="1"/>
  <c r="E15" i="1"/>
  <c r="H15" i="1" s="1"/>
  <c r="K15" i="1" s="1"/>
  <c r="N15" i="1" s="1"/>
  <c r="E22" i="1"/>
  <c r="H22" i="1" s="1"/>
  <c r="K22" i="1" s="1"/>
  <c r="N22" i="1" s="1"/>
  <c r="F29" i="1"/>
  <c r="I29" i="1" s="1"/>
  <c r="L29" i="1" s="1"/>
  <c r="O29" i="1" s="1"/>
  <c r="E30" i="1"/>
  <c r="H30" i="1" s="1"/>
  <c r="K30" i="1" s="1"/>
  <c r="N30" i="1" s="1"/>
  <c r="F36" i="1"/>
  <c r="E37" i="1"/>
  <c r="H37" i="1" s="1"/>
  <c r="K37" i="1" s="1"/>
  <c r="N37" i="1" s="1"/>
  <c r="P42" i="1"/>
  <c r="D42" i="1"/>
  <c r="D45" i="1"/>
  <c r="P49" i="1"/>
  <c r="F70" i="1"/>
  <c r="I70" i="1" s="1"/>
  <c r="L70" i="1" s="1"/>
  <c r="O70" i="1" s="1"/>
  <c r="P70" i="1"/>
  <c r="Q70" i="1" s="1"/>
  <c r="F31" i="1"/>
  <c r="I31" i="1" s="1"/>
  <c r="L31" i="1" s="1"/>
  <c r="O31" i="1" s="1"/>
  <c r="F32" i="1"/>
  <c r="I32" i="1" s="1"/>
  <c r="L32" i="1" s="1"/>
  <c r="O32" i="1" s="1"/>
  <c r="E33" i="1"/>
  <c r="H33" i="1" s="1"/>
  <c r="K33" i="1" s="1"/>
  <c r="N33" i="1" s="1"/>
  <c r="E34" i="1"/>
  <c r="H34" i="1" s="1"/>
  <c r="K34" i="1" s="1"/>
  <c r="N34" i="1" s="1"/>
  <c r="E39" i="1"/>
  <c r="H39" i="1" s="1"/>
  <c r="K39" i="1" s="1"/>
  <c r="N39" i="1" s="1"/>
  <c r="E41" i="1"/>
  <c r="H41" i="1" s="1"/>
  <c r="K41" i="1" s="1"/>
  <c r="N41" i="1" s="1"/>
  <c r="F45" i="1"/>
  <c r="I45" i="1" s="1"/>
  <c r="L45" i="1" s="1"/>
  <c r="O45" i="1" s="1"/>
  <c r="F47" i="1"/>
  <c r="I47" i="1" s="1"/>
  <c r="L47" i="1" s="1"/>
  <c r="O47" i="1" s="1"/>
  <c r="F49" i="1"/>
  <c r="I49" i="1" s="1"/>
  <c r="L49" i="1" s="1"/>
  <c r="O49" i="1" s="1"/>
  <c r="F54" i="1"/>
  <c r="I54" i="1" s="1"/>
  <c r="L54" i="1" s="1"/>
  <c r="O54" i="1" s="1"/>
  <c r="D66" i="1"/>
  <c r="P74" i="1"/>
  <c r="Q74" i="1" s="1"/>
  <c r="P79" i="1"/>
  <c r="Q79" i="1" s="1"/>
  <c r="P40" i="1"/>
  <c r="D40" i="1"/>
  <c r="P46" i="1"/>
  <c r="D46" i="1"/>
  <c r="P50" i="1"/>
  <c r="D50" i="1"/>
  <c r="P67" i="1"/>
  <c r="D67" i="1"/>
  <c r="P75" i="1"/>
  <c r="Q75" i="1" s="1"/>
  <c r="P16" i="1"/>
  <c r="P63" i="1"/>
  <c r="D63" i="1"/>
  <c r="P69" i="1"/>
  <c r="D69" i="1"/>
  <c r="P77" i="1"/>
  <c r="Q77" i="1" s="1"/>
  <c r="E70" i="1"/>
  <c r="H70" i="1" s="1"/>
  <c r="K70" i="1" s="1"/>
  <c r="N70" i="1" s="1"/>
  <c r="P82" i="1"/>
  <c r="Q82" i="1" s="1"/>
  <c r="F71" i="1"/>
  <c r="I71" i="1" s="1"/>
  <c r="L71" i="1" s="1"/>
  <c r="O71" i="1" s="1"/>
  <c r="F69" i="1"/>
  <c r="I69" i="1" s="1"/>
  <c r="L69" i="1" s="1"/>
  <c r="O69" i="1" s="1"/>
  <c r="F67" i="1"/>
  <c r="I67" i="1" s="1"/>
  <c r="L67" i="1" s="1"/>
  <c r="O67" i="1" s="1"/>
  <c r="F65" i="1"/>
  <c r="I65" i="1" s="1"/>
  <c r="L65" i="1" s="1"/>
  <c r="O65" i="1" s="1"/>
  <c r="F63" i="1"/>
  <c r="I63" i="1" s="1"/>
  <c r="L63" i="1" s="1"/>
  <c r="O63" i="1" s="1"/>
  <c r="F61" i="1"/>
  <c r="I61" i="1" s="1"/>
  <c r="L61" i="1" s="1"/>
  <c r="O61" i="1" s="1"/>
  <c r="E58" i="1"/>
  <c r="H58" i="1" s="1"/>
  <c r="K58" i="1" s="1"/>
  <c r="N58" i="1" s="1"/>
  <c r="E56" i="1"/>
  <c r="H56" i="1" s="1"/>
  <c r="K56" i="1" s="1"/>
  <c r="N56" i="1" s="1"/>
  <c r="E54" i="1"/>
  <c r="H54" i="1" s="1"/>
  <c r="K54" i="1" s="1"/>
  <c r="N54" i="1" s="1"/>
  <c r="E52" i="1"/>
  <c r="F50" i="1"/>
  <c r="I50" i="1" s="1"/>
  <c r="L50" i="1" s="1"/>
  <c r="O50" i="1" s="1"/>
  <c r="F48" i="1"/>
  <c r="I48" i="1" s="1"/>
  <c r="L48" i="1" s="1"/>
  <c r="O48" i="1" s="1"/>
  <c r="F46" i="1"/>
  <c r="I46" i="1" s="1"/>
  <c r="L46" i="1" s="1"/>
  <c r="O46" i="1" s="1"/>
  <c r="F44" i="1"/>
  <c r="I44" i="1" s="1"/>
  <c r="L44" i="1" s="1"/>
  <c r="O44" i="1" s="1"/>
  <c r="F42" i="1"/>
  <c r="I42" i="1" s="1"/>
  <c r="L42" i="1" s="1"/>
  <c r="O42" i="1" s="1"/>
  <c r="F40" i="1"/>
  <c r="I40" i="1" s="1"/>
  <c r="L40" i="1" s="1"/>
  <c r="O40" i="1" s="1"/>
  <c r="F38" i="1"/>
  <c r="I38" i="1" s="1"/>
  <c r="L38" i="1" s="1"/>
  <c r="O38" i="1" s="1"/>
  <c r="E71" i="1"/>
  <c r="H71" i="1" s="1"/>
  <c r="K71" i="1" s="1"/>
  <c r="N71" i="1" s="1"/>
  <c r="E69" i="1"/>
  <c r="H69" i="1" s="1"/>
  <c r="K69" i="1" s="1"/>
  <c r="N69" i="1" s="1"/>
  <c r="E67" i="1"/>
  <c r="H67" i="1" s="1"/>
  <c r="K67" i="1" s="1"/>
  <c r="N67" i="1" s="1"/>
  <c r="E65" i="1"/>
  <c r="H65" i="1" s="1"/>
  <c r="K65" i="1" s="1"/>
  <c r="N65" i="1" s="1"/>
  <c r="E63" i="1"/>
  <c r="H63" i="1" s="1"/>
  <c r="K63" i="1" s="1"/>
  <c r="N63" i="1" s="1"/>
  <c r="E61" i="1"/>
  <c r="H61" i="1" s="1"/>
  <c r="K61" i="1" s="1"/>
  <c r="N61" i="1" s="1"/>
  <c r="E50" i="1"/>
  <c r="H50" i="1" s="1"/>
  <c r="K50" i="1" s="1"/>
  <c r="N50" i="1" s="1"/>
  <c r="F59" i="1"/>
  <c r="I59" i="1" s="1"/>
  <c r="L59" i="1" s="1"/>
  <c r="O59" i="1" s="1"/>
  <c r="F57" i="1"/>
  <c r="I57" i="1" s="1"/>
  <c r="L57" i="1" s="1"/>
  <c r="O57" i="1" s="1"/>
  <c r="F55" i="1"/>
  <c r="I55" i="1" s="1"/>
  <c r="L55" i="1" s="1"/>
  <c r="O55" i="1" s="1"/>
  <c r="F53" i="1"/>
  <c r="I53" i="1" s="1"/>
  <c r="L53" i="1" s="1"/>
  <c r="O53" i="1" s="1"/>
  <c r="P80" i="1"/>
  <c r="Q80" i="1" s="1"/>
  <c r="P76" i="1"/>
  <c r="Q76" i="1" s="1"/>
  <c r="P72" i="1"/>
  <c r="P68" i="1"/>
  <c r="Q68" i="1" s="1"/>
  <c r="F64" i="1"/>
  <c r="I64" i="1" s="1"/>
  <c r="L64" i="1" s="1"/>
  <c r="O64" i="1" s="1"/>
  <c r="P62" i="1"/>
  <c r="D62" i="1"/>
  <c r="E49" i="1"/>
  <c r="H49" i="1" s="1"/>
  <c r="K49" i="1" s="1"/>
  <c r="N49" i="1" s="1"/>
  <c r="E45" i="1"/>
  <c r="H45" i="1" s="1"/>
  <c r="K45" i="1" s="1"/>
  <c r="N45" i="1" s="1"/>
  <c r="E42" i="1"/>
  <c r="H42" i="1" s="1"/>
  <c r="K42" i="1" s="1"/>
  <c r="N42" i="1" s="1"/>
  <c r="P39" i="1"/>
  <c r="F39" i="1"/>
  <c r="I39" i="1" s="1"/>
  <c r="L39" i="1" s="1"/>
  <c r="O39" i="1" s="1"/>
  <c r="E38" i="1"/>
  <c r="H38" i="1" s="1"/>
  <c r="K38" i="1" s="1"/>
  <c r="N38" i="1" s="1"/>
  <c r="F37" i="1"/>
  <c r="I37" i="1" s="1"/>
  <c r="L37" i="1" s="1"/>
  <c r="O37" i="1" s="1"/>
  <c r="E24" i="1"/>
  <c r="H24" i="1" s="1"/>
  <c r="K24" i="1" s="1"/>
  <c r="N24" i="1" s="1"/>
  <c r="P26" i="1"/>
  <c r="P35" i="1"/>
  <c r="P51" i="1"/>
  <c r="P44" i="1"/>
  <c r="D44" i="1"/>
  <c r="P48" i="1"/>
  <c r="D48" i="1"/>
  <c r="P65" i="1"/>
  <c r="D65" i="1"/>
  <c r="P60" i="1"/>
  <c r="D56" i="1"/>
  <c r="Q59" i="1" l="1"/>
  <c r="Q64" i="1"/>
  <c r="D30" i="1"/>
  <c r="G30" i="1" s="1"/>
  <c r="J30" i="1" s="1"/>
  <c r="M30" i="1" s="1"/>
  <c r="P30" i="1"/>
  <c r="D20" i="1"/>
  <c r="G20" i="1" s="1"/>
  <c r="J20" i="1" s="1"/>
  <c r="M20" i="1" s="1"/>
  <c r="D17" i="1"/>
  <c r="G17" i="1" s="1"/>
  <c r="P56" i="1"/>
  <c r="Q56" i="1" s="1"/>
  <c r="P25" i="1"/>
  <c r="P55" i="1"/>
  <c r="D21" i="1"/>
  <c r="G21" i="1" s="1"/>
  <c r="J21" i="1" s="1"/>
  <c r="M21" i="1" s="1"/>
  <c r="D52" i="1"/>
  <c r="G52" i="1" s="1"/>
  <c r="D15" i="1"/>
  <c r="G15" i="1" s="1"/>
  <c r="J15" i="1" s="1"/>
  <c r="M15" i="1" s="1"/>
  <c r="P24" i="1"/>
  <c r="P61" i="1"/>
  <c r="D14" i="1"/>
  <c r="G14" i="1" s="1"/>
  <c r="J14" i="1" s="1"/>
  <c r="M14" i="1" s="1"/>
  <c r="D22" i="1"/>
  <c r="G22" i="1" s="1"/>
  <c r="J22" i="1" s="1"/>
  <c r="M22" i="1" s="1"/>
  <c r="P29" i="1"/>
  <c r="D41" i="1"/>
  <c r="G41" i="1" s="1"/>
  <c r="J41" i="1" s="1"/>
  <c r="M41" i="1" s="1"/>
  <c r="D19" i="1"/>
  <c r="G19" i="1" s="1"/>
  <c r="J19" i="1" s="1"/>
  <c r="M19" i="1" s="1"/>
  <c r="D33" i="1"/>
  <c r="G33" i="1" s="1"/>
  <c r="J33" i="1" s="1"/>
  <c r="M33" i="1" s="1"/>
  <c r="D28" i="1"/>
  <c r="G28" i="1" s="1"/>
  <c r="J28" i="1" s="1"/>
  <c r="M28" i="1" s="1"/>
  <c r="D32" i="1"/>
  <c r="G32" i="1" s="1"/>
  <c r="J32" i="1" s="1"/>
  <c r="M32" i="1" s="1"/>
  <c r="P57" i="1"/>
  <c r="P34" i="1"/>
  <c r="D58" i="1"/>
  <c r="G58" i="1" s="1"/>
  <c r="J58" i="1" s="1"/>
  <c r="M58" i="1" s="1"/>
  <c r="D36" i="1"/>
  <c r="D11" i="1"/>
  <c r="G11" i="1" s="1"/>
  <c r="D53" i="1"/>
  <c r="G53" i="1" s="1"/>
  <c r="J53" i="1" s="1"/>
  <c r="M53" i="1" s="1"/>
  <c r="D54" i="1"/>
  <c r="G54" i="1" s="1"/>
  <c r="J54" i="1" s="1"/>
  <c r="M54" i="1" s="1"/>
  <c r="P23" i="1"/>
  <c r="D31" i="1"/>
  <c r="G31" i="1" s="1"/>
  <c r="J31" i="1" s="1"/>
  <c r="M31" i="1" s="1"/>
  <c r="P18" i="1"/>
  <c r="P27" i="1"/>
  <c r="Q27" i="1" s="1"/>
  <c r="D55" i="1"/>
  <c r="P11" i="1"/>
  <c r="P52" i="1"/>
  <c r="D23" i="1"/>
  <c r="P54" i="1"/>
  <c r="P36" i="1"/>
  <c r="P19" i="1"/>
  <c r="P21" i="1"/>
  <c r="P20" i="1"/>
  <c r="D29" i="1"/>
  <c r="P53" i="1"/>
  <c r="P15" i="1"/>
  <c r="D24" i="1"/>
  <c r="P28" i="1"/>
  <c r="E51" i="1"/>
  <c r="H52" i="1"/>
  <c r="G56" i="1"/>
  <c r="J56" i="1" s="1"/>
  <c r="M56" i="1" s="1"/>
  <c r="Q67" i="1"/>
  <c r="G67" i="1"/>
  <c r="J67" i="1" s="1"/>
  <c r="M67" i="1" s="1"/>
  <c r="I36" i="1"/>
  <c r="F35" i="1"/>
  <c r="I10" i="1"/>
  <c r="L12" i="1"/>
  <c r="Q38" i="1"/>
  <c r="G38" i="1"/>
  <c r="J38" i="1" s="1"/>
  <c r="M38" i="1" s="1"/>
  <c r="Q13" i="1"/>
  <c r="G13" i="1"/>
  <c r="J13" i="1" s="1"/>
  <c r="M13" i="1" s="1"/>
  <c r="P32" i="1"/>
  <c r="Q63" i="1"/>
  <c r="G63" i="1"/>
  <c r="J63" i="1" s="1"/>
  <c r="M63" i="1" s="1"/>
  <c r="Q46" i="1"/>
  <c r="G46" i="1"/>
  <c r="J46" i="1" s="1"/>
  <c r="M46" i="1" s="1"/>
  <c r="G66" i="1"/>
  <c r="J66" i="1" s="1"/>
  <c r="M66" i="1" s="1"/>
  <c r="Q66" i="1"/>
  <c r="P41" i="1"/>
  <c r="P31" i="1"/>
  <c r="G47" i="1"/>
  <c r="J47" i="1" s="1"/>
  <c r="M47" i="1" s="1"/>
  <c r="Q47" i="1"/>
  <c r="G27" i="1"/>
  <c r="D34" i="1"/>
  <c r="H17" i="1"/>
  <c r="E16" i="1"/>
  <c r="P14" i="1"/>
  <c r="F10" i="1"/>
  <c r="Q48" i="1"/>
  <c r="G48" i="1"/>
  <c r="J48" i="1" s="1"/>
  <c r="M48" i="1" s="1"/>
  <c r="G62" i="1"/>
  <c r="J62" i="1" s="1"/>
  <c r="M62" i="1" s="1"/>
  <c r="Q62" i="1"/>
  <c r="D57" i="1"/>
  <c r="G45" i="1"/>
  <c r="J45" i="1" s="1"/>
  <c r="M45" i="1" s="1"/>
  <c r="Q45" i="1"/>
  <c r="P17" i="1"/>
  <c r="G39" i="1"/>
  <c r="J39" i="1" s="1"/>
  <c r="M39" i="1" s="1"/>
  <c r="Q39" i="1"/>
  <c r="P22" i="1"/>
  <c r="E10" i="1"/>
  <c r="H11" i="1"/>
  <c r="G49" i="1"/>
  <c r="J49" i="1" s="1"/>
  <c r="M49" i="1" s="1"/>
  <c r="Q49" i="1"/>
  <c r="Q40" i="1"/>
  <c r="G40" i="1"/>
  <c r="J40" i="1" s="1"/>
  <c r="M40" i="1" s="1"/>
  <c r="Q42" i="1"/>
  <c r="G42" i="1"/>
  <c r="J42" i="1" s="1"/>
  <c r="M42" i="1" s="1"/>
  <c r="Q37" i="1"/>
  <c r="G37" i="1"/>
  <c r="J37" i="1" s="1"/>
  <c r="M37" i="1" s="1"/>
  <c r="P58" i="1"/>
  <c r="D61" i="1"/>
  <c r="H27" i="1"/>
  <c r="E26" i="1"/>
  <c r="P33" i="1"/>
  <c r="C5" i="2"/>
  <c r="C4" i="2" s="1"/>
  <c r="Q44" i="1"/>
  <c r="G44" i="1"/>
  <c r="J44" i="1" s="1"/>
  <c r="M44" i="1" s="1"/>
  <c r="D12" i="1"/>
  <c r="P12" i="1"/>
  <c r="D25" i="1"/>
  <c r="F51" i="1"/>
  <c r="L27" i="1"/>
  <c r="I26" i="1"/>
  <c r="D18" i="1"/>
  <c r="Q65" i="1"/>
  <c r="G65" i="1"/>
  <c r="J65" i="1" s="1"/>
  <c r="M65" i="1" s="1"/>
  <c r="Q69" i="1"/>
  <c r="G69" i="1"/>
  <c r="J69" i="1" s="1"/>
  <c r="M69" i="1" s="1"/>
  <c r="Q50" i="1"/>
  <c r="G50" i="1"/>
  <c r="J50" i="1" s="1"/>
  <c r="M50" i="1" s="1"/>
  <c r="L52" i="1"/>
  <c r="I51" i="1"/>
  <c r="F26" i="1"/>
  <c r="I17" i="1"/>
  <c r="F16" i="1"/>
  <c r="H36" i="1"/>
  <c r="E35" i="1"/>
  <c r="Q71" i="1"/>
  <c r="G71" i="1"/>
  <c r="J71" i="1" s="1"/>
  <c r="M71" i="1" s="1"/>
  <c r="P10" i="1"/>
  <c r="D35" i="1" l="1"/>
  <c r="Q35" i="1" s="1"/>
  <c r="Q23" i="1"/>
  <c r="Q53" i="1"/>
  <c r="G36" i="1"/>
  <c r="G35" i="1" s="1"/>
  <c r="Q22" i="1"/>
  <c r="Q21" i="1"/>
  <c r="Q58" i="1"/>
  <c r="Q32" i="1"/>
  <c r="Q33" i="1"/>
  <c r="Q29" i="1"/>
  <c r="Q20" i="1"/>
  <c r="Q36" i="1"/>
  <c r="Q30" i="1"/>
  <c r="Q14" i="1"/>
  <c r="Q24" i="1"/>
  <c r="Q19" i="1"/>
  <c r="Q55" i="1"/>
  <c r="Q15" i="1"/>
  <c r="Q41" i="1"/>
  <c r="Q52" i="1"/>
  <c r="G24" i="1"/>
  <c r="J24" i="1" s="1"/>
  <c r="M24" i="1" s="1"/>
  <c r="Q17" i="1"/>
  <c r="Q31" i="1"/>
  <c r="Q28" i="1"/>
  <c r="Q54" i="1"/>
  <c r="Q11" i="1"/>
  <c r="D10" i="1"/>
  <c r="Q10" i="1" s="1"/>
  <c r="G23" i="1"/>
  <c r="J23" i="1" s="1"/>
  <c r="M23" i="1" s="1"/>
  <c r="G29" i="1"/>
  <c r="J29" i="1" s="1"/>
  <c r="M29" i="1" s="1"/>
  <c r="G55" i="1"/>
  <c r="J55" i="1" s="1"/>
  <c r="M55" i="1" s="1"/>
  <c r="D51" i="1"/>
  <c r="Q51" i="1" s="1"/>
  <c r="D16" i="1"/>
  <c r="Q16" i="1" s="1"/>
  <c r="H16" i="1"/>
  <c r="K17" i="1"/>
  <c r="H35" i="1"/>
  <c r="K36" i="1"/>
  <c r="E72" i="1"/>
  <c r="E84" i="1" s="1"/>
  <c r="G34" i="1"/>
  <c r="J34" i="1" s="1"/>
  <c r="M34" i="1" s="1"/>
  <c r="Q34" i="1"/>
  <c r="J17" i="1"/>
  <c r="H10" i="1"/>
  <c r="K11" i="1"/>
  <c r="G57" i="1"/>
  <c r="J57" i="1" s="1"/>
  <c r="M57" i="1" s="1"/>
  <c r="Q57" i="1"/>
  <c r="O52" i="1"/>
  <c r="O51" i="1" s="1"/>
  <c r="L51" i="1"/>
  <c r="O12" i="1"/>
  <c r="O10" i="1" s="1"/>
  <c r="L10" i="1"/>
  <c r="G12" i="1"/>
  <c r="J12" i="1" s="1"/>
  <c r="M12" i="1" s="1"/>
  <c r="Q12" i="1"/>
  <c r="L17" i="1"/>
  <c r="I16" i="1"/>
  <c r="Q18" i="1"/>
  <c r="G18" i="1"/>
  <c r="J18" i="1" s="1"/>
  <c r="M18" i="1" s="1"/>
  <c r="L26" i="1"/>
  <c r="O27" i="1"/>
  <c r="O26" i="1" s="1"/>
  <c r="F72" i="1"/>
  <c r="F84" i="1" s="1"/>
  <c r="D26" i="1"/>
  <c r="Q26" i="1" s="1"/>
  <c r="J11" i="1"/>
  <c r="H26" i="1"/>
  <c r="K27" i="1"/>
  <c r="J27" i="1"/>
  <c r="K52" i="1"/>
  <c r="H51" i="1"/>
  <c r="G25" i="1"/>
  <c r="J25" i="1" s="1"/>
  <c r="M25" i="1" s="1"/>
  <c r="Q25" i="1"/>
  <c r="J52" i="1"/>
  <c r="D60" i="1"/>
  <c r="Q60" i="1" s="1"/>
  <c r="Q61" i="1"/>
  <c r="G61" i="1"/>
  <c r="J61" i="1" s="1"/>
  <c r="M61" i="1" s="1"/>
  <c r="L36" i="1"/>
  <c r="I35" i="1"/>
  <c r="J36" i="1" l="1"/>
  <c r="J35" i="1" s="1"/>
  <c r="G51" i="1"/>
  <c r="I72" i="1"/>
  <c r="I84" i="1" s="1"/>
  <c r="G26" i="1"/>
  <c r="G16" i="1"/>
  <c r="J16" i="1"/>
  <c r="M17" i="1"/>
  <c r="M16" i="1" s="1"/>
  <c r="N11" i="1"/>
  <c r="N10" i="1" s="1"/>
  <c r="K10" i="1"/>
  <c r="N17" i="1"/>
  <c r="N16" i="1" s="1"/>
  <c r="K16" i="1"/>
  <c r="K51" i="1"/>
  <c r="N52" i="1"/>
  <c r="N51" i="1" s="1"/>
  <c r="J10" i="1"/>
  <c r="M11" i="1"/>
  <c r="M10" i="1" s="1"/>
  <c r="H72" i="1"/>
  <c r="H84" i="1" s="1"/>
  <c r="O36" i="1"/>
  <c r="O35" i="1" s="1"/>
  <c r="L35" i="1"/>
  <c r="G10" i="1"/>
  <c r="K26" i="1"/>
  <c r="N27" i="1"/>
  <c r="N26" i="1" s="1"/>
  <c r="K35" i="1"/>
  <c r="N36" i="1"/>
  <c r="N35" i="1" s="1"/>
  <c r="M52" i="1"/>
  <c r="M51" i="1" s="1"/>
  <c r="J51" i="1"/>
  <c r="M27" i="1"/>
  <c r="M26" i="1" s="1"/>
  <c r="J26" i="1"/>
  <c r="O17" i="1"/>
  <c r="O16" i="1" s="1"/>
  <c r="L16" i="1"/>
  <c r="D72" i="1"/>
  <c r="M36" i="1" l="1"/>
  <c r="M35" i="1" s="1"/>
  <c r="M72" i="1" s="1"/>
  <c r="M84" i="1" s="1"/>
  <c r="L72" i="1"/>
  <c r="L84" i="1" s="1"/>
  <c r="G72" i="1"/>
  <c r="G84" i="1" s="1"/>
  <c r="O72" i="1"/>
  <c r="O84" i="1" s="1"/>
  <c r="K72" i="1"/>
  <c r="K84" i="1" s="1"/>
  <c r="N72" i="1"/>
  <c r="N84" i="1" s="1"/>
  <c r="J72" i="1"/>
  <c r="J84" i="1" s="1"/>
  <c r="Q72" i="1"/>
  <c r="D84" i="1"/>
</calcChain>
</file>

<file path=xl/sharedStrings.xml><?xml version="1.0" encoding="utf-8"?>
<sst xmlns="http://schemas.openxmlformats.org/spreadsheetml/2006/main" count="1033" uniqueCount="304">
  <si>
    <t>Ministerio de Educación</t>
  </si>
  <si>
    <t>Instituto Superior de Formación Docente Salome Ureña (ISFODOSU)</t>
  </si>
  <si>
    <t>Del 1  al 31 de enero 2020</t>
  </si>
  <si>
    <t xml:space="preserve">Ejecución Presupuesto de Gastos y Aplicaciones Financieras </t>
  </si>
  <si>
    <t>En RD$</t>
  </si>
  <si>
    <t>Detalle</t>
  </si>
  <si>
    <t xml:space="preserve">Total </t>
  </si>
  <si>
    <t>Mes correspondiente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</si>
  <si>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</si>
  <si>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</si>
  <si>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</si>
  <si>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</si>
  <si>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</si>
  <si>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</si>
  <si>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</si>
  <si>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</si>
  <si>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</si>
  <si>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Nobiembre </t>
  </si>
  <si>
    <t>Diciembre</t>
  </si>
  <si>
    <t>Control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</si>
  <si>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</si>
  <si>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</si>
  <si>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</si>
  <si>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</si>
  <si>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</si>
  <si>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</si>
  <si>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SEG.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</si>
  <si>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</si>
  <si>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</si>
  <si>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</si>
  <si>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</si>
  <si>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</si>
  <si>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</si>
  <si>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</si>
  <si>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</si>
  <si>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</si>
  <si>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</si>
  <si>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</si>
  <si>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</si>
  <si>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</si>
  <si>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</si>
  <si>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</si>
  <si>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</si>
  <si>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</si>
  <si>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</si>
  <si>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</si>
  <si>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</si>
  <si>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AL SECTOR PRIVADO</t>
  </si>
  <si>
    <t>2.4.2 - AL GOBIERNO GENERAL NACIONAL</t>
  </si>
  <si>
    <t>2.4.3 - A GOBIERNOS GENERALES LOCALES</t>
  </si>
  <si>
    <t>2.4.4 - A EMPRESAS PÚBLICAS NO FINANCIERAS</t>
  </si>
  <si>
    <t>2.4.5 - A INSTITUCIONES PÚBLICAS FINANCIERAS</t>
  </si>
  <si>
    <t>2.4.7 - AL SECTOR EXTERNO</t>
  </si>
  <si>
    <t>2.4.9 - A OTRAS INSTITUCIONES PÚBLICAS</t>
  </si>
  <si>
    <t>2.5 - TRANSFERENCIAS DE CAPITAL</t>
  </si>
  <si>
    <t>2.5.1 - AL SECTOR PRIVADO</t>
  </si>
  <si>
    <t>2.5.2 - AL GOBIERNO GENERAL  NACIONAL</t>
  </si>
  <si>
    <t>2.5.3 - A GOBIERNOS GENERALES LOCALES</t>
  </si>
  <si>
    <t>2.5.4 -A EMPRESAS PÚBLICAS NO FINANCIERAS</t>
  </si>
  <si>
    <t>2.5.5 - A INSTITUCIONES PÚBLICAS FINANCIERAS</t>
  </si>
  <si>
    <t>2.5.6 - AL SECTOR EXTERNO</t>
  </si>
  <si>
    <t>2.5.9 -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</si>
  <si>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</si>
  <si>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</si>
  <si>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</si>
  <si>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</si>
  <si>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</si>
  <si>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</si>
  <si>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</si>
  <si>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</si>
  <si>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</si>
  <si>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</si>
  <si>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</si>
  <si>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</si>
  <si>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</si>
  <si>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</si>
  <si>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</si>
  <si>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</si>
  <si>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</si>
  <si>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</si>
  <si>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</si>
  <si>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</si>
  <si>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</si>
  <si>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</si>
  <si>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</si>
  <si>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</si>
  <si>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</si>
  <si>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</si>
  <si>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</si>
  <si>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</si>
  <si>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</si>
  <si>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</si>
  <si>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</si>
  <si>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</si>
  <si>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</si>
  <si>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información de la Gestión Financiera (SIGEF)</t>
  </si>
  <si>
    <t>Reyes S. Caminero Lucas</t>
  </si>
  <si>
    <t>Encargado de la División de presupuesto del Departamento Financiero</t>
  </si>
  <si>
    <t>Vicerrectoría de Gestión</t>
  </si>
  <si>
    <t>Agrupaciones</t>
  </si>
  <si>
    <t>Devengado Aprobado</t>
  </si>
  <si>
    <t>Auxiliar</t>
  </si>
  <si>
    <t xml:space="preserve">Monto </t>
  </si>
  <si>
    <t>Total General</t>
  </si>
  <si>
    <t>0206-MINISTERIO DE EDUCACIÓN</t>
  </si>
  <si>
    <t>0008-INSTITUTO SUPERIOR DE FORMACIÓN DOCENTE  SALOME UREÑA</t>
  </si>
  <si>
    <t>0008-INSTITUTO SUPERIOR DE FORMACION DOCENTE  SALOME UREÑA</t>
  </si>
  <si>
    <t>2.1-REMUNERACIONES Y CONTRIBUCIONES</t>
  </si>
  <si>
    <t>2.1.1-REMUNERACIONES</t>
  </si>
  <si>
    <t>2.1.2-SOBRESUELDOS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</si>
  <si>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</si>
  <si>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</si>
  <si>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</si>
  <si>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</si>
  <si>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</si>
  <si>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</si>
  <si>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</si>
  <si>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</si>
  <si>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</si>
  <si>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</si>
  <si>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</si>
  <si>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</si>
  <si>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</si>
  <si>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</si>
  <si>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</si>
  <si>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</si>
  <si>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2.3.3-PAPEL, CARTÓN E IMPRESOS</t>
  </si>
  <si>
    <t>2.3.4-PRODUCTOS FARMACÉUTICOS</t>
  </si>
  <si>
    <t>2.3.5-PRODUCTOS DE CUERO, CAUCHO Y PLÁSTICO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</si>
  <si>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</si>
  <si>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</si>
  <si>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</si>
  <si>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</si>
  <si>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</si>
  <si>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</si>
  <si>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</si>
  <si>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</si>
  <si>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</si>
  <si>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</si>
  <si>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2.6.2-MOBILIARIO Y EQUIPO EDUCACIONAL Y RECREATIVO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</si>
  <si>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</si>
  <si>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</si>
  <si>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</si>
  <si>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</si>
  <si>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</si>
  <si>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</si>
  <si>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</si>
  <si>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DETALLE</t>
  </si>
  <si>
    <t>Presupuesto Aprobado</t>
  </si>
  <si>
    <t>Presupuesto Modificado</t>
  </si>
  <si>
    <t xml:space="preserve">Gasto devengado </t>
  </si>
  <si>
    <t xml:space="preserve">Enero </t>
  </si>
  <si>
    <t xml:space="preserve">Agosto </t>
  </si>
  <si>
    <t xml:space="preserve">Noviembre </t>
  </si>
  <si>
    <t>2.1.5 - CONTRIBUCIONES A LA SEGURIDAD SOCIAL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</si>
  <si>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</si>
  <si>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</si>
  <si>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</si>
  <si>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</si>
  <si>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</si>
  <si>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</si>
  <si>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</si>
  <si>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</si>
  <si>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</si>
  <si>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</si>
  <si>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</si>
  <si>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</si>
  <si>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</si>
  <si>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</si>
  <si>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2.6.2 - MOBILIARIO Y EQUIPO AUDIOVISUAL, RECREATIVO Y EDUCACIONAL</t>
  </si>
  <si>
    <t>2.6.7 - ACTIVOS BIOLÓGICOS</t>
  </si>
  <si>
    <t>Total general</t>
  </si>
  <si>
    <t xml:space="preserve">Ejecución de Gastos y Aplicaciones Financieras </t>
  </si>
  <si>
    <t>Quirsa Marisol Báez Soto</t>
  </si>
  <si>
    <t>Encargada de la División de presupuesto del Departamento Financiero</t>
  </si>
  <si>
    <t>Presupuesto Vigente</t>
  </si>
  <si>
    <t>2023/01-Enero</t>
  </si>
  <si>
    <t>Tipo</t>
  </si>
  <si>
    <t>Pres. Inicial</t>
  </si>
  <si>
    <t>Pres. Vigente Aprobado</t>
  </si>
  <si>
    <t/>
  </si>
  <si>
    <t>Capí­tulo</t>
  </si>
  <si>
    <t>Unidad Ejecutora</t>
  </si>
  <si>
    <t>Ref CCP Concepto</t>
  </si>
  <si>
    <t>Ref CCP Cuenta</t>
  </si>
  <si>
    <t>Ref CCP Aux</t>
  </si>
  <si>
    <t>2.1.1.1.01-Sueldos empleados fijos</t>
  </si>
  <si>
    <t>2.1.1.2.05-Periodo probatorio de ingreso a carrera</t>
  </si>
  <si>
    <t>2.1.1.2.08-Empleados temporales</t>
  </si>
  <si>
    <t>2.1.1.2.09-Personal de carácter eventual</t>
  </si>
  <si>
    <t>2.1.1.2.11-Interinato</t>
  </si>
  <si>
    <t>2.1.1.3.01-Sueldos al personal fijo en trámite de pensiones</t>
  </si>
  <si>
    <t>2.1.2.2.03-Pago de horas extraordinarias</t>
  </si>
  <si>
    <t>2.1.2.2.05-Compensación servicios de seguridad</t>
  </si>
  <si>
    <t>2.1.5.1.01-Contribuciones al seguro de salud</t>
  </si>
  <si>
    <t>2.1.5.2.01-Contribuciones al seguro de pensiones</t>
  </si>
  <si>
    <t>2.1.5.3.01-Contribuciones al seguro de riesgo laboral</t>
  </si>
  <si>
    <t>2.1.5.4.01-Contribuciones al plan de retiro complementario</t>
  </si>
  <si>
    <t>2.2.1.2.01-Servicios telefónico de larga distancia</t>
  </si>
  <si>
    <t>2.2.1.3.01-Teléfono local</t>
  </si>
  <si>
    <t>2.2.1.5.01-Servicio de internet y televisión por cable</t>
  </si>
  <si>
    <t>2.2.2.1.01-Publicidad y propaganda</t>
  </si>
  <si>
    <t>2.2.2.2.01-Impresión, encuadernación y rotulación</t>
  </si>
  <si>
    <t>2.2.3.2.01-Viaticos fuera del país</t>
  </si>
  <si>
    <t>2.2.4.1.01-Pasajes y gastos de transporte</t>
  </si>
  <si>
    <t>2.2.5.9.01-Licencias Informáticas</t>
  </si>
  <si>
    <t>2.2.6.1.01-Seguro de bienes inmuebles e infraestructura</t>
  </si>
  <si>
    <t>2.2.6.2.01-Seguro de bienes muebles</t>
  </si>
  <si>
    <t>2.2.6.3.01-Seguros de personas</t>
  </si>
  <si>
    <t>2.2.7.1.01-Reparaciones y mantenimientos menores en edificaciones</t>
  </si>
  <si>
    <t>2.2.7.1.02-Mantenimientos y reparaciones especiales</t>
  </si>
  <si>
    <t>2.2.7.1.06-Mantenimiento y reparación de instalaciones eléctricas</t>
  </si>
  <si>
    <t>2.2.7.1.07-Mantenimiento, reparación, servicios de pintura y sus derivados</t>
  </si>
  <si>
    <t>2.2.7.2.01-Mantenimiento y reparación de mobiliarios y equipos de oficina</t>
  </si>
  <si>
    <t>2.2.7.2.02-Mantenimiento y reparación de equipos tecnología e información</t>
  </si>
  <si>
    <t>2.2.7.2.08-Servicios de mantenimiento, reparación, desmonte e instalación</t>
  </si>
  <si>
    <t>2.2.8.7.01-Servicios técnicos y profesionales</t>
  </si>
  <si>
    <t>2.2.9.1.01-Otras contrataciones de servicios</t>
  </si>
  <si>
    <t>2.2.9.2.01-Servicios de alimentación</t>
  </si>
  <si>
    <t>2.2.9.2.03-Servicios de Catering</t>
  </si>
  <si>
    <t>2.3.1.1.01-Alimentos y bebidas para personas</t>
  </si>
  <si>
    <t>2.3.2.2.01-Acabados textiles</t>
  </si>
  <si>
    <t>2.3.2.3.01-Prendas y accesorios de vestir</t>
  </si>
  <si>
    <t>2.3.3.3.01-Productos de artes gráficas</t>
  </si>
  <si>
    <t>2.3.4.1.01-Productos medicinales para uso humano</t>
  </si>
  <si>
    <t>2.3.5.5.01-Plástico</t>
  </si>
  <si>
    <t>2.3.6.3.04-Herramientas menores</t>
  </si>
  <si>
    <t>2.3.6.3.06-Productos metálicos</t>
  </si>
  <si>
    <t>2.3.7.1.01-Gasolina</t>
  </si>
  <si>
    <t>2.3.7.1.02-Gasoil</t>
  </si>
  <si>
    <t>2.3.7.1.04-Gas GLP</t>
  </si>
  <si>
    <t>2.3.7.2.07-Productos químicos para saneamiento de las aguas</t>
  </si>
  <si>
    <t>2.3.7.2.99-Otros productos químicos y conexos</t>
  </si>
  <si>
    <t>2.3.9.1.01-Útiles y materiales de limpieza e higiene</t>
  </si>
  <si>
    <t>2.3.9.2.01-Útiles  y materiales de escritorio, oficina e informática</t>
  </si>
  <si>
    <t>2.3.9.3.01-Útiles menores médico, quirúrgicos o de laboratorio</t>
  </si>
  <si>
    <t>2.3.9.5.01-Útiles de cocina y comedor</t>
  </si>
  <si>
    <t>2.3.9.6.01-Productos eléctricos y afines</t>
  </si>
  <si>
    <t>2.3.9.9.01-Productos y Utiles Varios  n.i.p</t>
  </si>
  <si>
    <t>2.3.9.9.04-Productos y útiles de defensa y seguridad</t>
  </si>
  <si>
    <t>2.3.9.9.05-Productos y útiles diversos</t>
  </si>
  <si>
    <t>2.4.1.2.01-Ayudas y donaciones programadas a hogares y personas</t>
  </si>
  <si>
    <t>2.6.1.1.01-Muebles, equipos de oficina y estantería</t>
  </si>
  <si>
    <t>2.6.1.2.01-Muebles de alojamiento</t>
  </si>
  <si>
    <t>2.6.1.3.01-Equipos de tecnología de la información y comunicación</t>
  </si>
  <si>
    <t>2.6.1.4.01-Electrodomésticos</t>
  </si>
  <si>
    <t>2.6.1.9.01-Otros Mobiliarios y Equipos no Identificados Precedentemente</t>
  </si>
  <si>
    <t>2.6.2.1.01-Equipos y Aparatos Audiovisuales</t>
  </si>
  <si>
    <t>2.6.3.1.01-Equipo médico y de laboratorio</t>
  </si>
  <si>
    <t>2.6.3.2.01-Instrumental médico y de laboratorio</t>
  </si>
  <si>
    <t>2.6.5.5.01-Equipo de comunicación, telecomunicaciones y señalamiento</t>
  </si>
  <si>
    <t>2.6.5.6.01-Equipo de generación eléctrica y a fines</t>
  </si>
  <si>
    <t>2.6.5.7.01-Máquinas-herramientas</t>
  </si>
  <si>
    <t>2.6.5.8.01-Otros equipos</t>
  </si>
  <si>
    <t>2.6.6.2.01-Equipos de seguridad</t>
  </si>
  <si>
    <t>2.6.8.3.01-Programas de informática</t>
  </si>
  <si>
    <t>2.7.1.2.01-Obras para edificación no residencial</t>
  </si>
  <si>
    <t>2.7.1.3.01-Obras para edificación de otras estructuras</t>
  </si>
  <si>
    <t>2023/02-Febrero</t>
  </si>
  <si>
    <t>2.1.1.5.03-Prestación laboral por desvinculación</t>
  </si>
  <si>
    <t>2.1.1.5.04-Proporción de vacaciones no disfrutadas</t>
  </si>
  <si>
    <t>2.2.3.1.01-Viáticos dentro del país</t>
  </si>
  <si>
    <t>2.2.4.4.01-Peaje</t>
  </si>
  <si>
    <t>2.2.5.1.01-Alquileres y rentas de edificaciones y locales</t>
  </si>
  <si>
    <t>2.2.5.1.02-Hospedaje</t>
  </si>
  <si>
    <t>2.2.5.4.01-Alquileres de equipos de transporte, tracción y elevación</t>
  </si>
  <si>
    <t>2.2.5.8.01-Otros alquileres y arrendamientos por derechos de usos</t>
  </si>
  <si>
    <t>2.2.7.2.06-Mantenimiento y reparación de equipos de transporte, tracción y elevación</t>
  </si>
  <si>
    <t>2.2.8.5.01-Fumigación</t>
  </si>
  <si>
    <t>2.2.8.6.01-Eventos generales</t>
  </si>
  <si>
    <t>2.2.8.7.04-Servicios de capacitación</t>
  </si>
  <si>
    <t>2.2.8.7.05-Servicios de informática y sistemas computarizados</t>
  </si>
  <si>
    <t>2.2.8.7.06-Otros servicios técnicos profesionales</t>
  </si>
  <si>
    <t>2.2.8.8.01-Impuestos</t>
  </si>
  <si>
    <t>2.3.1.3.03-Productos forestales</t>
  </si>
  <si>
    <t>2.3.3.1.01-Papel de escritorio</t>
  </si>
  <si>
    <t>2.3.3.2.01-Papel y cartón</t>
  </si>
  <si>
    <t>2.3.5.4.01-Artículos de caucho</t>
  </si>
  <si>
    <t>2.3.6.2.01-Productos de vidrio</t>
  </si>
  <si>
    <t>2.3.6.4.06-Productos abrasivos</t>
  </si>
  <si>
    <t>2.3.7.2.05-Insecticidas, fumigantes y otros</t>
  </si>
  <si>
    <t>2.3.9.2.02-Útiles y materiales  escolares y de enseñanzas</t>
  </si>
  <si>
    <t>2.3.9.4.01-Útiles destinados a actividades deportivas, culturales y recreativas</t>
  </si>
  <si>
    <t>2.3.9.8.01-Repuestos</t>
  </si>
  <si>
    <t>2.3.9.8.02-Accesorios</t>
  </si>
  <si>
    <t>2.6.2.3.01-Cámaras fotográficas y de video</t>
  </si>
  <si>
    <t>2.6.5.4.01-Sistemas y equipos de climatización</t>
  </si>
  <si>
    <t>2.6.8.8.02-Licencias Intelectuales</t>
  </si>
  <si>
    <t xml:space="preserve">Devengado </t>
  </si>
  <si>
    <t>2023/04-Abril</t>
  </si>
  <si>
    <t>2023/03-Marzo</t>
  </si>
  <si>
    <t>2.1.1.4.01-Sueldo Anual No. 13</t>
  </si>
  <si>
    <t>2.1.2.2.15-Compensación extraordinaria anual</t>
  </si>
  <si>
    <t>2.2.8.5.03-Limpieza e higiene</t>
  </si>
  <si>
    <t>2.2.8.7.02-Servicios jurídicos</t>
  </si>
  <si>
    <t>2.3.3.5.01-Textos de enseñanza</t>
  </si>
  <si>
    <t>2.3.5.3.01-Llantas y neumáticos</t>
  </si>
  <si>
    <t>2.3.6.1.01-Productos de cemento</t>
  </si>
  <si>
    <t>2.3.6.2.02-Productos de loza</t>
  </si>
  <si>
    <t>2.3.7.1.05-Aceites y grasas</t>
  </si>
  <si>
    <t>2.3.7.1.06-Lubricantes</t>
  </si>
  <si>
    <t>2.3.7.2.06-Pinturas, lacas, barnices, diluyentes y absorbentes para pinturas</t>
  </si>
  <si>
    <t>2.6.5.2.01-Maquinaria y equipo industrial</t>
  </si>
  <si>
    <t>Del 1  al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</si>
</sst>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Arial"/>
      <family val="2"/>
    </font>
    <font>
      <i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indexed="8"/>
      <name val="Calibri"/>
    </font>
    <font>
      <sz val="9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43" fontId="0" fillId="0" borderId="0" xfId="1" applyFon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1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3" fontId="3" fillId="0" borderId="3" xfId="1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43" fontId="3" fillId="0" borderId="4" xfId="1" applyFont="1" applyBorder="1" applyAlignment="1">
      <alignment vertical="center" wrapText="1"/>
    </xf>
    <xf numFmtId="43" fontId="1" fillId="0" borderId="3" xfId="1" applyFont="1" applyBorder="1" applyAlignment="1">
      <alignment vertical="center"/>
    </xf>
    <xf numFmtId="43" fontId="0" fillId="0" borderId="0" xfId="0" applyNumberFormat="1"/>
    <xf numFmtId="0" fontId="4" fillId="0" borderId="3" xfId="0" applyFont="1" applyBorder="1" applyAlignment="1">
      <alignment horizontal="left" vertical="center" wrapText="1"/>
    </xf>
    <xf numFmtId="43" fontId="1" fillId="0" borderId="3" xfId="1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43" fontId="1" fillId="0" borderId="5" xfId="1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43" fontId="11" fillId="0" borderId="0" xfId="0" applyNumberFormat="1" applyFont="1" applyAlignment="1">
      <alignment horizontal="right"/>
    </xf>
    <xf numFmtId="43" fontId="11" fillId="0" borderId="3" xfId="1" applyFont="1" applyBorder="1" applyAlignment="1">
      <alignment horizontal="right" vertical="center"/>
    </xf>
    <xf numFmtId="43" fontId="1" fillId="0" borderId="4" xfId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43" fontId="1" fillId="0" borderId="5" xfId="1" applyFont="1" applyBorder="1" applyAlignment="1">
      <alignment vertical="center"/>
    </xf>
    <xf numFmtId="0" fontId="9" fillId="3" borderId="2" xfId="0" applyFont="1" applyFill="1" applyBorder="1" applyAlignment="1">
      <alignment horizontal="left" vertical="center" wrapText="1"/>
    </xf>
    <xf numFmtId="43" fontId="9" fillId="3" borderId="2" xfId="1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43" fontId="3" fillId="3" borderId="2" xfId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43" fontId="9" fillId="2" borderId="2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49" fontId="13" fillId="5" borderId="9" xfId="0" applyNumberFormat="1" applyFont="1" applyFill="1" applyBorder="1" applyAlignment="1">
      <alignment horizontal="left" vertical="center" wrapText="1"/>
    </xf>
    <xf numFmtId="49" fontId="13" fillId="5" borderId="9" xfId="3" applyNumberFormat="1" applyFont="1" applyFill="1" applyBorder="1" applyAlignment="1">
      <alignment horizontal="left" vertical="center"/>
    </xf>
    <xf numFmtId="43" fontId="2" fillId="4" borderId="10" xfId="2" applyFont="1" applyFill="1" applyBorder="1" applyAlignment="1">
      <alignment horizontal="center" vertical="center"/>
    </xf>
    <xf numFmtId="43" fontId="2" fillId="4" borderId="10" xfId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 wrapText="1"/>
    </xf>
    <xf numFmtId="43" fontId="16" fillId="0" borderId="0" xfId="4" applyFont="1" applyFill="1" applyAlignment="1">
      <alignment horizontal="right"/>
    </xf>
    <xf numFmtId="0" fontId="0" fillId="0" borderId="0" xfId="0" applyAlignment="1">
      <alignment horizontal="left"/>
    </xf>
    <xf numFmtId="49" fontId="17" fillId="0" borderId="0" xfId="5" applyNumberFormat="1" applyFont="1" applyAlignment="1">
      <alignment horizontal="left" indent="2"/>
    </xf>
    <xf numFmtId="49" fontId="17" fillId="0" borderId="0" xfId="5" applyNumberFormat="1" applyFont="1" applyAlignment="1">
      <alignment horizontal="left" indent="3"/>
    </xf>
    <xf numFmtId="43" fontId="0" fillId="0" borderId="0" xfId="1" applyFont="1" applyFill="1"/>
    <xf numFmtId="49" fontId="17" fillId="0" borderId="0" xfId="5" applyNumberFormat="1" applyFont="1" applyAlignment="1">
      <alignment horizontal="left" indent="4"/>
    </xf>
    <xf numFmtId="43" fontId="3" fillId="0" borderId="11" xfId="1" applyFont="1" applyFill="1" applyBorder="1"/>
    <xf numFmtId="0" fontId="19" fillId="6" borderId="12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0" fontId="15" fillId="0" borderId="0" xfId="5"/>
    <xf numFmtId="43" fontId="0" fillId="0" borderId="0" xfId="6" applyFont="1"/>
    <xf numFmtId="43" fontId="23" fillId="7" borderId="10" xfId="6" applyFont="1" applyFill="1" applyBorder="1" applyAlignment="1">
      <alignment horizontal="left"/>
    </xf>
    <xf numFmtId="49" fontId="23" fillId="7" borderId="10" xfId="5" applyNumberFormat="1" applyFont="1" applyFill="1" applyBorder="1" applyAlignment="1">
      <alignment horizontal="left"/>
    </xf>
    <xf numFmtId="49" fontId="16" fillId="0" borderId="0" xfId="5" applyNumberFormat="1" applyFont="1" applyAlignment="1">
      <alignment horizontal="left"/>
    </xf>
    <xf numFmtId="0" fontId="16" fillId="0" borderId="0" xfId="5" applyFont="1" applyAlignment="1">
      <alignment horizontal="right"/>
    </xf>
    <xf numFmtId="43" fontId="16" fillId="0" borderId="0" xfId="6" applyFont="1" applyAlignment="1">
      <alignment horizontal="right"/>
    </xf>
    <xf numFmtId="49" fontId="16" fillId="0" borderId="0" xfId="5" applyNumberFormat="1" applyFont="1" applyAlignment="1">
      <alignment horizontal="left" indent="1"/>
    </xf>
    <xf numFmtId="49" fontId="16" fillId="0" borderId="0" xfId="5" applyNumberFormat="1" applyFont="1" applyAlignment="1">
      <alignment horizontal="left" indent="2"/>
    </xf>
    <xf numFmtId="49" fontId="16" fillId="0" borderId="0" xfId="5" applyNumberFormat="1" applyFont="1" applyAlignment="1">
      <alignment horizontal="left" indent="3"/>
    </xf>
    <xf numFmtId="49" fontId="16" fillId="0" borderId="0" xfId="5" applyNumberFormat="1" applyFont="1" applyAlignment="1">
      <alignment horizontal="left" indent="4"/>
    </xf>
    <xf numFmtId="43" fontId="2" fillId="4" borderId="1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165" fontId="3" fillId="0" borderId="12" xfId="0" applyNumberFormat="1" applyFont="1" applyBorder="1" applyAlignment="1">
      <alignment vertical="center"/>
    </xf>
    <xf numFmtId="43" fontId="3" fillId="0" borderId="12" xfId="1" applyFont="1" applyBorder="1" applyAlignment="1">
      <alignment vertical="center"/>
    </xf>
    <xf numFmtId="43" fontId="10" fillId="0" borderId="12" xfId="0" applyNumberFormat="1" applyFont="1" applyBorder="1" applyAlignment="1">
      <alignment vertical="center"/>
    </xf>
    <xf numFmtId="165" fontId="10" fillId="0" borderId="12" xfId="0" applyNumberFormat="1" applyFont="1" applyBorder="1" applyAlignment="1">
      <alignment vertical="center"/>
    </xf>
    <xf numFmtId="43" fontId="10" fillId="0" borderId="12" xfId="1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43" fontId="4" fillId="0" borderId="12" xfId="0" applyNumberFormat="1" applyFont="1" applyBorder="1" applyAlignment="1">
      <alignment vertical="center"/>
    </xf>
    <xf numFmtId="165" fontId="4" fillId="0" borderId="12" xfId="0" applyNumberFormat="1" applyFont="1" applyBorder="1" applyAlignment="1">
      <alignment vertical="center"/>
    </xf>
    <xf numFmtId="43" fontId="4" fillId="0" borderId="12" xfId="1" applyFont="1" applyBorder="1" applyAlignment="1">
      <alignment vertical="center"/>
    </xf>
    <xf numFmtId="43" fontId="19" fillId="6" borderId="12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4" fillId="0" borderId="0" xfId="0" applyFont="1" applyAlignment="1">
      <alignment vertical="center" wrapText="1"/>
    </xf>
    <xf numFmtId="43" fontId="24" fillId="7" borderId="10" xfId="6" applyFont="1" applyFill="1" applyBorder="1" applyAlignment="1">
      <alignment horizontal="left"/>
    </xf>
    <xf numFmtId="49" fontId="24" fillId="7" borderId="10" xfId="5" applyNumberFormat="1" applyFont="1" applyFill="1" applyBorder="1" applyAlignment="1">
      <alignment horizontal="left"/>
    </xf>
    <xf numFmtId="49" fontId="25" fillId="0" borderId="0" xfId="5" applyNumberFormat="1" applyFont="1" applyAlignment="1">
      <alignment horizontal="left"/>
    </xf>
    <xf numFmtId="0" fontId="25" fillId="0" borderId="0" xfId="5" applyFont="1" applyAlignment="1">
      <alignment horizontal="right"/>
    </xf>
    <xf numFmtId="43" fontId="25" fillId="0" borderId="0" xfId="6" applyFont="1" applyAlignment="1">
      <alignment horizontal="right"/>
    </xf>
    <xf numFmtId="49" fontId="25" fillId="0" borderId="0" xfId="5" applyNumberFormat="1" applyFont="1" applyAlignment="1">
      <alignment horizontal="left" indent="1"/>
    </xf>
    <xf numFmtId="49" fontId="25" fillId="0" borderId="0" xfId="5" applyNumberFormat="1" applyFont="1" applyAlignment="1">
      <alignment horizontal="left" indent="2"/>
    </xf>
    <xf numFmtId="49" fontId="25" fillId="0" borderId="0" xfId="5" applyNumberFormat="1" applyFont="1" applyAlignment="1">
      <alignment horizontal="left" indent="3"/>
    </xf>
    <xf numFmtId="49" fontId="25" fillId="0" borderId="0" xfId="5" applyNumberFormat="1" applyFont="1" applyAlignment="1">
      <alignment horizontal="left" indent="4"/>
    </xf>
    <xf numFmtId="43" fontId="25" fillId="8" borderId="0" xfId="6" applyFont="1" applyFill="1" applyAlignment="1">
      <alignment horizontal="right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6" borderId="12" xfId="0" applyFont="1" applyFill="1" applyBorder="1" applyAlignment="1">
      <alignment horizontal="left" vertical="center" wrapText="1"/>
    </xf>
    <xf numFmtId="43" fontId="2" fillId="6" borderId="12" xfId="1" applyFont="1" applyFill="1" applyBorder="1" applyAlignment="1">
      <alignment horizontal="center" vertical="center" wrapText="1"/>
    </xf>
    <xf numFmtId="43" fontId="2" fillId="4" borderId="15" xfId="1" applyFont="1" applyFill="1" applyBorder="1" applyAlignment="1">
      <alignment horizontal="center" vertical="center"/>
    </xf>
    <xf numFmtId="43" fontId="2" fillId="4" borderId="16" xfId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2" fillId="4" borderId="7" xfId="2" applyFont="1" applyFill="1" applyBorder="1" applyAlignment="1">
      <alignment horizontal="center" vertical="center"/>
    </xf>
    <xf numFmtId="43" fontId="2" fillId="4" borderId="8" xfId="2" applyFont="1" applyFill="1" applyBorder="1" applyAlignment="1">
      <alignment horizontal="center" vertical="center"/>
    </xf>
    <xf numFmtId="43" fontId="2" fillId="4" borderId="17" xfId="1" applyFont="1" applyFill="1" applyBorder="1" applyAlignment="1">
      <alignment horizontal="center" vertical="center"/>
    </xf>
  </cellXfs>
  <cellStyles count="7">
    <cellStyle name="Comma 2" xfId="4" xr:uid="{1126F20C-792D-48FA-822E-8B961B0FDC56}"/>
    <cellStyle name="Millares" xfId="1" builtinId="3"/>
    <cellStyle name="Millares 2" xfId="6" xr:uid="{EECE3AC1-6CB4-41D6-8E8A-BDB5AA54E648}"/>
    <cellStyle name="Millares 3" xfId="2" xr:uid="{1A8779CE-1092-4178-A047-257CF98AE79E}"/>
    <cellStyle name="Normal" xfId="0" builtinId="0"/>
    <cellStyle name="Normal 6" xfId="3" xr:uid="{35937741-69AF-4C9C-BE1C-177B52898937}"/>
    <cellStyle name="Normal 9" xfId="5" xr:uid="{95AE3E30-903E-40CD-82A9-475A30427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327024</xdr:colOff>
      <xdr:row>1</xdr:row>
      <xdr:rowOff>76200</xdr:rowOff>
    </xdr:from>
    <xdr:ext cx="939797" cy="576000"/>
    <xdr:pic>
      <xdr:nvPicPr>
        <xdr:cNvPr id="2" name="Imagen 1">
          <a:extLst>
            <a:ext uri="{FF2B5EF4-FFF2-40B4-BE49-F238E27FC236}">
              <a16:creationId xmlns:a16="http://schemas.microsoft.com/office/drawing/2014/main" id="{309EAC5A-3517-4357-9EB0-961832414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024" y="438150"/>
          <a:ext cx="939797" cy="576000"/>
        </a:xfrm>
        <a:prstGeom prst="rect">
          <a:avLst/>
        </a:prstGeom>
      </xdr:spPr>
    </xdr:pic>
    <xdr:clientData/>
  </xdr:oneCellAnchor>
  <xdr:oneCellAnchor>
    <xdr:from>
      <xdr:col>17</xdr:col>
      <xdr:colOff>47625</xdr:colOff>
      <xdr:row>0</xdr:row>
      <xdr:rowOff>329045</xdr:rowOff>
    </xdr:from>
    <xdr:ext cx="837911" cy="792000"/>
    <xdr:pic>
      <xdr:nvPicPr>
        <xdr:cNvPr id="3" name="Imagen 37">
          <a:extLst>
            <a:ext uri="{FF2B5EF4-FFF2-40B4-BE49-F238E27FC236}">
              <a16:creationId xmlns:a16="http://schemas.microsoft.com/office/drawing/2014/main" id="{F7D78F7C-75B9-4C35-A705-C60947DD3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86850" y="329045"/>
          <a:ext cx="837911" cy="792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36740</xdr:colOff>
      <xdr:row>1</xdr:row>
      <xdr:rowOff>137319</xdr:rowOff>
    </xdr:from>
    <xdr:ext cx="1373143" cy="756000"/>
    <xdr:pic>
      <xdr:nvPicPr>
        <xdr:cNvPr id="2" name="Imagen 1">
          <a:extLst>
            <a:ext uri="{FF2B5EF4-FFF2-40B4-BE49-F238E27FC236}">
              <a16:creationId xmlns:a16="http://schemas.microsoft.com/office/drawing/2014/main" id="{DB664918-2D23-4B68-A6B5-D1D24F032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40" y="223044"/>
          <a:ext cx="1373143" cy="75600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30D7B2D-D387-4181-971B-D237AE4E6EA8}"/>
            </a:ext>
          </a:extLst>
        </xdr:cNvPr>
        <xdr:cNvSpPr>
          <a:spLocks noChangeAspect="1" noChangeArrowheads="1"/>
        </xdr:cNvSpPr>
      </xdr:nvSpPr>
      <xdr:spPr bwMode="auto">
        <a:xfrm>
          <a:off x="5000625" y="174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104773</xdr:colOff>
      <xdr:row>1</xdr:row>
      <xdr:rowOff>119060</xdr:rowOff>
    </xdr:from>
    <xdr:ext cx="1130566" cy="1008000"/>
    <xdr:pic>
      <xdr:nvPicPr>
        <xdr:cNvPr id="4" name="Imagen 3">
          <a:extLst>
            <a:ext uri="{FF2B5EF4-FFF2-40B4-BE49-F238E27FC236}">
              <a16:creationId xmlns:a16="http://schemas.microsoft.com/office/drawing/2014/main" id="{896D2238-F8AE-463F-B7C9-73583017D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96098" y="204785"/>
          <a:ext cx="1130566" cy="10080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C635D9-4CB3-4D24-84D3-5FCA324B3C44}"/>
            </a:ext>
          </a:extLst>
        </xdr:cNvPr>
        <xdr:cNvSpPr>
          <a:spLocks noChangeAspect="1" noChangeArrowheads="1"/>
        </xdr:cNvSpPr>
      </xdr:nvSpPr>
      <xdr:spPr bwMode="auto">
        <a:xfrm>
          <a:off x="6791325" y="174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PROCESOS%20DEL%20D&#205;A%20A%20D&#205;A\A&#209;O%202023\REPORTE%20TRANSPARENCIA%202023\Marzo\ISFODOSU-Ejecuci&#243;n%20presupuestaria%20indicador%20presupuestario%20%20a&#241;o%202023.xlsx" TargetMode="External"/><Relationship Id="rId1" Type="http://schemas.openxmlformats.org/officeDocument/2006/relationships/externalLinkPath" Target="/Mi%20unidad/PROCESOS%20DEL%20D&#205;A%20A%20D&#205;A/A&#209;O%202023/REPORTE%20TRANSPARENCIA%202023/Marzo/ISFODOSU-Ejecuci&#243;n%20presupuestaria%20indicador%20presupuestario%20%20a&#241;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2 Presupuesto Aprobado-Ejec "/>
      <sheetName val="Ejecución indicador mes corresp"/>
      <sheetName val="Plantilla"/>
      <sheetName val="Enero"/>
      <sheetName val="Febrero"/>
      <sheetName val="Marzo"/>
      <sheetName val="Febrero."/>
    </sheetNames>
    <sheetDataSet>
      <sheetData sheetId="0"/>
      <sheetData sheetId="1"/>
      <sheetData sheetId="2">
        <row r="7">
          <cell r="A7" t="str">
            <v>2.1</v>
          </cell>
          <cell r="B7" t="str">
            <v>2.1-REMUNERACIONES Y CONTRIBUCIONES</v>
          </cell>
          <cell r="C7">
            <v>94280835.930000007</v>
          </cell>
        </row>
        <row r="8">
          <cell r="A8" t="str">
            <v>2.1.1</v>
          </cell>
          <cell r="B8" t="str">
            <v>2.1.1-REMUNERACIONES</v>
          </cell>
          <cell r="C8">
            <v>81345980.799999997</v>
          </cell>
        </row>
        <row r="9">
          <cell r="A9" t="str">
            <v>2.1.2</v>
          </cell>
          <cell r="B9" t="str">
            <v>2.1.2-SOBRESUELDOS</v>
          </cell>
          <cell r="C9">
            <v>511815.4</v>
          </cell>
        </row>
        <row r="10">
          <cell r="A10" t="str">
            <v>2.1.4</v>
          </cell>
          <cell r="B10" t="str">
            <v>2.1.4-GRATIFICACIONES Y BONIFICACIONES</v>
          </cell>
          <cell r="C10">
            <v>0</v>
          </cell>
        </row>
        <row r="11">
          <cell r="A11" t="str">
            <v>2.1.5</v>
          </cell>
          <cell r="B11" t="str">
            <v>2.1.5-CONTRIBUCIONES A LA SEGURIDAD SOCIAL</v>
          </cell>
          <cell r="C11">
            <v>12423039.73</v>
          </cell>
        </row>
        <row r="12">
          <cell r="A12" t="str">
            <v>2.2</v>
          </cell>
          <cell r="B12" t="str">
            <v>2.2-CONTRATACIÓN DE SERVICIOS</v>
          </cell>
          <cell r="C12">
            <v>0</v>
          </cell>
        </row>
        <row r="13">
          <cell r="A13" t="str">
            <v>2.2.1</v>
          </cell>
          <cell r="B13" t="str">
            <v>2.2.1-SERVICIOS BÁSICOS</v>
          </cell>
          <cell r="C13">
            <v>2820961.76</v>
          </cell>
        </row>
        <row r="14">
          <cell r="A14" t="str">
            <v>2.2.2</v>
          </cell>
          <cell r="B14" t="str">
            <v>2.2.2-PUBLICIDAD, IMPRESIÓN Y ENCUADERNACIÓN</v>
          </cell>
          <cell r="C14">
            <v>964290.69</v>
          </cell>
        </row>
        <row r="15">
          <cell r="A15" t="str">
            <v>2.2.3</v>
          </cell>
          <cell r="B15" t="str">
            <v>2.2.3-VIÁTICOS</v>
          </cell>
          <cell r="C15">
            <v>708100</v>
          </cell>
        </row>
        <row r="16">
          <cell r="A16" t="str">
            <v>2.2.4</v>
          </cell>
          <cell r="B16" t="str">
            <v>2.2.4-TRANSPORTE Y ALMACENAJE</v>
          </cell>
          <cell r="C16">
            <v>278000</v>
          </cell>
        </row>
        <row r="17">
          <cell r="A17" t="str">
            <v>2.2.5</v>
          </cell>
          <cell r="B17" t="str">
            <v>2.2.5-ALQUILERES Y RENTAS</v>
          </cell>
          <cell r="C17">
            <v>1386459.7</v>
          </cell>
        </row>
        <row r="18">
          <cell r="A18" t="str">
            <v>2.2.6</v>
          </cell>
          <cell r="B18" t="str">
            <v>2.2.6-SEGUROS</v>
          </cell>
          <cell r="C18">
            <v>1539801.67</v>
          </cell>
        </row>
        <row r="19">
          <cell r="A19" t="str">
            <v>2.2.7</v>
          </cell>
          <cell r="B19" t="str">
            <v>2.2.7-SERVICIOS DE CONSERVACIÓN, REPARACIONES MENORES E INSTALACIONES TEMPORALES</v>
          </cell>
          <cell r="C19">
            <v>9983280.8499999996</v>
          </cell>
        </row>
        <row r="20">
          <cell r="A20" t="str">
            <v>2.2.8</v>
          </cell>
          <cell r="B20" t="str">
            <v>2.2.8-OTROS SERVICIOS NO INCLUIDOS EN CONCEPTOS ANTERIORES</v>
          </cell>
          <cell r="C20">
            <v>4431464.24</v>
          </cell>
        </row>
        <row r="21">
          <cell r="A21" t="str">
            <v>2.2.9</v>
          </cell>
          <cell r="B21" t="str">
            <v>2.2.9-OTRAS CONTRATACIONES DE SERVICIOS</v>
          </cell>
          <cell r="C21">
            <v>2274524.06</v>
          </cell>
        </row>
        <row r="22">
          <cell r="A22" t="str">
            <v>2.3</v>
          </cell>
          <cell r="B22" t="str">
            <v>2.3-MATERIALES Y SUMINISTROS</v>
          </cell>
          <cell r="C22">
            <v>0</v>
          </cell>
        </row>
        <row r="23">
          <cell r="A23" t="str">
            <v>2.3.1</v>
          </cell>
          <cell r="B23" t="str">
            <v>2.3.1-ALIMENTOS Y PRODUCTOS AGROFORESTALES</v>
          </cell>
          <cell r="C23">
            <v>5660525.2599999998</v>
          </cell>
        </row>
        <row r="24">
          <cell r="A24" t="str">
            <v>2.3.2</v>
          </cell>
          <cell r="B24" t="str">
            <v>2.3.2-TEXTILES Y VESTUARIOS</v>
          </cell>
          <cell r="C24">
            <v>848561.6</v>
          </cell>
        </row>
        <row r="25">
          <cell r="A25" t="str">
            <v>2.3.3</v>
          </cell>
          <cell r="B25" t="str">
            <v>2.3.3-PRODUCTOS DE PAPEL, CARTÓN E IMPRESOS</v>
          </cell>
          <cell r="C25">
            <v>252992</v>
          </cell>
        </row>
        <row r="26">
          <cell r="A26" t="str">
            <v>2.3.4</v>
          </cell>
          <cell r="B26" t="str">
            <v>2.3.4-PRODUCTOS FARMACÉUTICOS</v>
          </cell>
          <cell r="C26">
            <v>0</v>
          </cell>
        </row>
        <row r="27">
          <cell r="A27" t="str">
            <v>2.3.5</v>
          </cell>
          <cell r="B27" t="str">
            <v>2.3.5-PRODUCTOS DE CUERO, CAUCHO Y PLÁSTICO</v>
          </cell>
          <cell r="C27">
            <v>0</v>
          </cell>
        </row>
        <row r="28">
          <cell r="A28" t="str">
            <v>2.3.6</v>
          </cell>
          <cell r="B28" t="str">
            <v>2.3.6-PRODUCTOS DE MINERALES, METÁLICOS Y NO METÁLICOS</v>
          </cell>
          <cell r="C28">
            <v>103232.3</v>
          </cell>
        </row>
        <row r="29">
          <cell r="A29" t="str">
            <v>2.3.7</v>
          </cell>
          <cell r="B29" t="str">
            <v>2.3.7-COMBUSTIBLES, LUBRICANTES, PRODUCTOS QUÍMICOS Y CONEXOS</v>
          </cell>
          <cell r="C29">
            <v>2066654.97</v>
          </cell>
        </row>
        <row r="30">
          <cell r="A30" t="str">
            <v>2.3.9</v>
          </cell>
          <cell r="B30" t="str">
            <v>2.3.9-PRODUCTOS Y ÚTILES VARIOS</v>
          </cell>
          <cell r="C30">
            <v>1896056.73</v>
          </cell>
        </row>
        <row r="31">
          <cell r="A31" t="str">
            <v>2.4</v>
          </cell>
          <cell r="B31" t="str">
            <v>2.4-TRANSFERENCIAS CORRIENTES</v>
          </cell>
          <cell r="C31">
            <v>0</v>
          </cell>
        </row>
        <row r="32">
          <cell r="A32" t="str">
            <v>2.4.1</v>
          </cell>
          <cell r="B32" t="str">
            <v>2.4.1-TRANSFERENCIAS CORRIENTES AL SECTOR PRIVADO</v>
          </cell>
          <cell r="C32">
            <v>19649000</v>
          </cell>
        </row>
        <row r="33">
          <cell r="A33" t="str">
            <v>2.4.7</v>
          </cell>
          <cell r="B33" t="str">
            <v>2.4.7-TRANSFERENCIAS CORRIENTES AL SECTOR EXTERNO</v>
          </cell>
          <cell r="C33">
            <v>0</v>
          </cell>
        </row>
        <row r="34">
          <cell r="A34" t="str">
            <v>2.6</v>
          </cell>
          <cell r="B34" t="str">
            <v>2.6-BIENES MUEBLES, INMUEBLES E INTANGIBLES</v>
          </cell>
          <cell r="C34">
            <v>0</v>
          </cell>
        </row>
        <row r="35">
          <cell r="A35" t="str">
            <v>2.6.1</v>
          </cell>
          <cell r="B35" t="str">
            <v>2.6.1-MOBILIARIO Y EQUIPO</v>
          </cell>
          <cell r="C35">
            <v>448761.41</v>
          </cell>
        </row>
        <row r="36">
          <cell r="A36" t="str">
            <v>2.6.2</v>
          </cell>
          <cell r="B36" t="str">
            <v>2.6.2-MOBILIARIO Y EQUIPO EDUCACIONAL Y RECREATIVO</v>
          </cell>
          <cell r="C36">
            <v>0</v>
          </cell>
        </row>
        <row r="37">
          <cell r="A37" t="str">
            <v>2.6.3</v>
          </cell>
          <cell r="B37" t="str">
            <v>2.6.3-EQUIPO E INSTRUMENTAL, CIENTÍFICO Y LABORATORIO</v>
          </cell>
          <cell r="C37">
            <v>58500</v>
          </cell>
        </row>
        <row r="38">
          <cell r="A38" t="str">
            <v>2.6.4</v>
          </cell>
          <cell r="B38" t="str">
            <v>2.6.4-VEHÍCULOS Y EQUIPO DE TRANSPORTE, TRACCIÓN Y ELEVACIÓN</v>
          </cell>
          <cell r="C38">
            <v>0</v>
          </cell>
        </row>
        <row r="39">
          <cell r="A39" t="str">
            <v>2.6.5</v>
          </cell>
          <cell r="B39" t="str">
            <v>2.6.5-MAQUINARIA, OTROS EQUIPOS Y HERRAMIENTAS</v>
          </cell>
          <cell r="C39">
            <v>1454260.62</v>
          </cell>
        </row>
        <row r="40">
          <cell r="A40" t="str">
            <v>2.6.6</v>
          </cell>
          <cell r="B40" t="str">
            <v>2.6.6-EQUIPOS DE DEFENSA Y SEGURIDAD</v>
          </cell>
          <cell r="C40">
            <v>211220</v>
          </cell>
        </row>
        <row r="41">
          <cell r="A41" t="str">
            <v>2.6.8</v>
          </cell>
          <cell r="B41" t="str">
            <v>2.6.8-BIENES INTANGIBLES</v>
          </cell>
          <cell r="C41">
            <v>1178920.8500000001</v>
          </cell>
        </row>
        <row r="42">
          <cell r="A42" t="str">
            <v>2.7</v>
          </cell>
          <cell r="B42" t="str">
            <v>2.7-OBRAS</v>
          </cell>
          <cell r="C42">
            <v>0</v>
          </cell>
        </row>
        <row r="43">
          <cell r="A43" t="str">
            <v>2.7.1</v>
          </cell>
          <cell r="B43" t="str">
            <v>2.7.1-OBRAS EN EDIFICACIONES</v>
          </cell>
          <cell r="C43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AA2E8-22FD-44D2-AB99-FC2061007DDA}">
  <dimension ref="A1:R88"/>
  <sheetViews>
    <sheetView showGridLines="0" tabSelected="1" topLeftCell="B59" workbookViewId="0">
      <selection activeCell="X12" sqref="X12"/>
    </sheetView>
  </sheetViews>
  <sheetFormatPr baseColWidth="10" defaultColWidth="11.42578125" defaultRowHeight="15" x14ac:dyDescent="0.25"/>
  <cols>
    <col min="1" max="1" width="7" hidden="1" customWidth="1"/>
    <col min="2" max="2" width="34" style="95" customWidth="1"/>
    <col min="3" max="3" width="16.42578125" style="2" customWidth="1"/>
    <col min="4" max="4" width="13.28515625" style="2" customWidth="1"/>
    <col min="5" max="5" width="13.42578125" style="2" customWidth="1"/>
    <col min="6" max="6" width="14.28515625" style="90" customWidth="1"/>
    <col min="7" max="7" width="15" style="2" customWidth="1"/>
    <col min="8" max="8" width="14.42578125" style="2" customWidth="1"/>
    <col min="9" max="9" width="14.7109375" style="2" customWidth="1"/>
    <col min="10" max="17" width="11.42578125" style="2" hidden="1" customWidth="1"/>
    <col min="18" max="18" width="14.28515625" style="2" customWidth="1"/>
  </cols>
  <sheetData>
    <row r="1" spans="1:18" ht="28.5" customHeight="1" x14ac:dyDescent="0.25">
      <c r="B1" s="110" t="s">
        <v>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ht="21" customHeight="1" x14ac:dyDescent="0.25">
      <c r="B2" s="111" t="s">
        <v>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18" ht="15.75" x14ac:dyDescent="0.25">
      <c r="B3" s="112" t="s">
        <v>303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1:18" ht="15.75" customHeight="1" x14ac:dyDescent="0.25">
      <c r="B4" s="111" t="s">
        <v>172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</row>
    <row r="5" spans="1:18" ht="15.75" customHeight="1" x14ac:dyDescent="0.25">
      <c r="B5" s="109" t="s">
        <v>4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</row>
    <row r="6" spans="1:18" x14ac:dyDescent="0.25">
      <c r="B6" s="76"/>
      <c r="C6" s="76"/>
      <c r="D6" s="76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18" x14ac:dyDescent="0.25">
      <c r="B7" s="113" t="s">
        <v>147</v>
      </c>
      <c r="C7" s="114" t="s">
        <v>148</v>
      </c>
      <c r="D7" s="114" t="s">
        <v>149</v>
      </c>
      <c r="E7" s="114" t="s">
        <v>175</v>
      </c>
      <c r="F7" s="115" t="s">
        <v>150</v>
      </c>
      <c r="G7" s="125"/>
      <c r="H7" s="125"/>
      <c r="I7" s="116"/>
      <c r="J7" s="63"/>
      <c r="K7" s="63"/>
      <c r="L7" s="63"/>
      <c r="M7" s="63"/>
      <c r="N7" s="63"/>
      <c r="O7" s="63"/>
      <c r="P7" s="63"/>
      <c r="Q7" s="63"/>
      <c r="R7" s="106" t="s">
        <v>6</v>
      </c>
    </row>
    <row r="8" spans="1:18" x14ac:dyDescent="0.25">
      <c r="B8" s="113"/>
      <c r="C8" s="114"/>
      <c r="D8" s="114"/>
      <c r="E8" s="114"/>
      <c r="F8" s="75" t="s">
        <v>151</v>
      </c>
      <c r="G8" s="62" t="s">
        <v>8</v>
      </c>
      <c r="H8" s="62" t="s">
        <v>9</v>
      </c>
      <c r="I8" s="62" t="s">
        <v>10</v>
      </c>
      <c r="J8" s="62" t="s">
        <v>11</v>
      </c>
      <c r="K8" s="62" t="s">
        <v>12</v>
      </c>
      <c r="L8" s="62" t="s">
        <v>13</v>
      </c>
      <c r="M8" s="62" t="s">
        <v>152</v>
      </c>
      <c r="N8" s="62" t="s">
        <v>15</v>
      </c>
      <c r="O8" s="62" t="s">
        <v>16</v>
      </c>
      <c r="P8" s="62" t="s">
        <v>153</v>
      </c>
      <c r="Q8" s="62" t="s">
        <v>18</v>
      </c>
      <c r="R8" s="107"/>
    </row>
    <row r="9" spans="1:18" x14ac:dyDescent="0.25">
      <c r="B9" s="78" t="s">
        <v>20</v>
      </c>
      <c r="C9" s="79"/>
      <c r="D9" s="79"/>
      <c r="E9" s="79"/>
      <c r="F9" s="80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</row>
    <row r="10" spans="1:18" ht="25.5" x14ac:dyDescent="0.25">
      <c r="A10" t="str">
        <f t="shared" ref="A10:A73" si="0">+TRIM(MID(B10,1,FIND("-",B10,1)-1))</f>
        <v>2.1</v>
      </c>
      <c r="B10" s="78" t="s">
        <v>21</v>
      </c>
      <c r="C10" s="81">
        <f>SUM(C11:C15)</f>
        <v>1389017522</v>
      </c>
      <c r="D10" s="82">
        <v>0</v>
      </c>
      <c r="E10" s="82">
        <v>0</v>
      </c>
      <c r="F10" s="83">
        <f>SUM(F11:F15)</f>
        <v>62067303.530000001</v>
      </c>
      <c r="G10" s="83">
        <f t="shared" ref="G10:Q10" si="1">SUM(G11:G15)</f>
        <v>126312289.24000001</v>
      </c>
      <c r="H10" s="83">
        <f t="shared" si="1"/>
        <v>94189395.250000015</v>
      </c>
      <c r="I10" s="83">
        <f t="shared" si="1"/>
        <v>98765217.49000001</v>
      </c>
      <c r="J10" s="83">
        <f t="shared" si="1"/>
        <v>0</v>
      </c>
      <c r="K10" s="83">
        <f t="shared" si="1"/>
        <v>0</v>
      </c>
      <c r="L10" s="83">
        <f t="shared" si="1"/>
        <v>0</v>
      </c>
      <c r="M10" s="83">
        <f t="shared" si="1"/>
        <v>0</v>
      </c>
      <c r="N10" s="83">
        <f t="shared" si="1"/>
        <v>0</v>
      </c>
      <c r="O10" s="83">
        <f t="shared" si="1"/>
        <v>0</v>
      </c>
      <c r="P10" s="83">
        <f t="shared" si="1"/>
        <v>0</v>
      </c>
      <c r="Q10" s="83">
        <f t="shared" si="1"/>
        <v>0</v>
      </c>
      <c r="R10" s="81">
        <f t="shared" ref="R10:R73" si="2">SUM(F10:Q10)</f>
        <v>381334205.51000005</v>
      </c>
    </row>
    <row r="11" spans="1:18" x14ac:dyDescent="0.25">
      <c r="A11" t="str">
        <f t="shared" si="0"/>
        <v>2.1.1</v>
      </c>
      <c r="B11" s="84" t="s">
        <v>22</v>
      </c>
      <c r="C11" s="85">
        <v>1098877528</v>
      </c>
      <c r="D11" s="86">
        <v>0</v>
      </c>
      <c r="E11" s="86">
        <v>0</v>
      </c>
      <c r="F11" s="87">
        <v>53128557.130000003</v>
      </c>
      <c r="G11" s="87">
        <v>108759586.48999999</v>
      </c>
      <c r="H11" s="87">
        <v>81254540.120000005</v>
      </c>
      <c r="I11" s="87">
        <v>84586709.090000004</v>
      </c>
      <c r="J11" s="87">
        <f t="shared" ref="J11:J15" si="3">+IFERROR(VLOOKUP(E11,gerardito,3,0),0)</f>
        <v>0</v>
      </c>
      <c r="K11" s="87">
        <f t="shared" ref="K11:K15" si="4">+IFERROR(VLOOKUP(F11,gerardito,3,0),0)</f>
        <v>0</v>
      </c>
      <c r="L11" s="87">
        <f t="shared" ref="L11:L15" si="5">+IFERROR(VLOOKUP(G11,gerardito,3,0),0)</f>
        <v>0</v>
      </c>
      <c r="M11" s="87">
        <f t="shared" ref="M11:M15" si="6">+IFERROR(VLOOKUP(H11,gerardito,3,0),0)</f>
        <v>0</v>
      </c>
      <c r="N11" s="87">
        <f t="shared" ref="N11:N15" si="7">+IFERROR(VLOOKUP(I11,gerardito,3,0),0)</f>
        <v>0</v>
      </c>
      <c r="O11" s="87">
        <f t="shared" ref="O11:O15" si="8">+IFERROR(VLOOKUP(J11,gerardito,3,0),0)</f>
        <v>0</v>
      </c>
      <c r="P11" s="87">
        <f t="shared" ref="P11:P15" si="9">+IFERROR(VLOOKUP(K11,gerardito,3,0),0)</f>
        <v>0</v>
      </c>
      <c r="Q11" s="87">
        <f t="shared" ref="Q11:Q15" si="10">+IFERROR(VLOOKUP(L11,gerardito,3,0),0)</f>
        <v>0</v>
      </c>
      <c r="R11" s="85">
        <f t="shared" si="2"/>
        <v>327729392.83000004</v>
      </c>
    </row>
    <row r="12" spans="1:18" x14ac:dyDescent="0.25">
      <c r="A12" t="str">
        <f t="shared" si="0"/>
        <v>2.1.2</v>
      </c>
      <c r="B12" s="84" t="s">
        <v>23</v>
      </c>
      <c r="C12" s="85">
        <v>130734854</v>
      </c>
      <c r="D12" s="86">
        <v>0</v>
      </c>
      <c r="E12" s="86">
        <v>0</v>
      </c>
      <c r="F12" s="87">
        <v>654256.72</v>
      </c>
      <c r="G12" s="87">
        <v>724326.18</v>
      </c>
      <c r="H12" s="87">
        <v>511815.4</v>
      </c>
      <c r="I12" s="87">
        <v>1147981.1100000001</v>
      </c>
      <c r="J12" s="87">
        <f t="shared" si="3"/>
        <v>0</v>
      </c>
      <c r="K12" s="87">
        <f t="shared" si="4"/>
        <v>0</v>
      </c>
      <c r="L12" s="87">
        <f t="shared" si="5"/>
        <v>0</v>
      </c>
      <c r="M12" s="87">
        <f t="shared" si="6"/>
        <v>0</v>
      </c>
      <c r="N12" s="87">
        <f t="shared" si="7"/>
        <v>0</v>
      </c>
      <c r="O12" s="87">
        <f t="shared" si="8"/>
        <v>0</v>
      </c>
      <c r="P12" s="87">
        <f t="shared" si="9"/>
        <v>0</v>
      </c>
      <c r="Q12" s="87">
        <f t="shared" si="10"/>
        <v>0</v>
      </c>
      <c r="R12" s="85">
        <f t="shared" si="2"/>
        <v>3038379.41</v>
      </c>
    </row>
    <row r="13" spans="1:18" ht="25.5" x14ac:dyDescent="0.25">
      <c r="A13" t="str">
        <f t="shared" si="0"/>
        <v>2.1.3</v>
      </c>
      <c r="B13" s="84" t="s">
        <v>24</v>
      </c>
      <c r="C13" s="85">
        <v>100000</v>
      </c>
      <c r="D13" s="86">
        <v>0</v>
      </c>
      <c r="E13" s="86">
        <v>0</v>
      </c>
      <c r="F13" s="87">
        <v>0</v>
      </c>
      <c r="G13" s="87">
        <v>0</v>
      </c>
      <c r="H13" s="87">
        <v>0</v>
      </c>
      <c r="I13" s="87">
        <v>0</v>
      </c>
      <c r="J13" s="87">
        <f t="shared" si="3"/>
        <v>0</v>
      </c>
      <c r="K13" s="87">
        <f t="shared" si="4"/>
        <v>0</v>
      </c>
      <c r="L13" s="87">
        <f t="shared" si="5"/>
        <v>0</v>
      </c>
      <c r="M13" s="87">
        <f t="shared" si="6"/>
        <v>0</v>
      </c>
      <c r="N13" s="87">
        <f t="shared" si="7"/>
        <v>0</v>
      </c>
      <c r="O13" s="87">
        <f t="shared" si="8"/>
        <v>0</v>
      </c>
      <c r="P13" s="87">
        <f t="shared" si="9"/>
        <v>0</v>
      </c>
      <c r="Q13" s="87">
        <f t="shared" si="10"/>
        <v>0</v>
      </c>
      <c r="R13" s="85">
        <f t="shared" si="2"/>
        <v>0</v>
      </c>
    </row>
    <row r="14" spans="1:18" ht="25.5" x14ac:dyDescent="0.25">
      <c r="A14" t="str">
        <f t="shared" si="0"/>
        <v>2.1.4</v>
      </c>
      <c r="B14" s="84" t="s">
        <v>25</v>
      </c>
      <c r="C14" s="85">
        <v>900000</v>
      </c>
      <c r="D14" s="86">
        <v>0</v>
      </c>
      <c r="E14" s="86">
        <v>0</v>
      </c>
      <c r="F14" s="87">
        <v>0</v>
      </c>
      <c r="G14" s="87">
        <v>0</v>
      </c>
      <c r="H14" s="87">
        <v>0</v>
      </c>
      <c r="I14" s="87">
        <v>0</v>
      </c>
      <c r="J14" s="87">
        <f t="shared" si="3"/>
        <v>0</v>
      </c>
      <c r="K14" s="87">
        <f t="shared" si="4"/>
        <v>0</v>
      </c>
      <c r="L14" s="87">
        <f t="shared" si="5"/>
        <v>0</v>
      </c>
      <c r="M14" s="87">
        <f t="shared" si="6"/>
        <v>0</v>
      </c>
      <c r="N14" s="87">
        <f t="shared" si="7"/>
        <v>0</v>
      </c>
      <c r="O14" s="87">
        <f t="shared" si="8"/>
        <v>0</v>
      </c>
      <c r="P14" s="87">
        <f t="shared" si="9"/>
        <v>0</v>
      </c>
      <c r="Q14" s="87">
        <f t="shared" si="10"/>
        <v>0</v>
      </c>
      <c r="R14" s="85">
        <f t="shared" si="2"/>
        <v>0</v>
      </c>
    </row>
    <row r="15" spans="1:18" ht="25.5" x14ac:dyDescent="0.25">
      <c r="A15" t="str">
        <f t="shared" si="0"/>
        <v>2.1.5</v>
      </c>
      <c r="B15" s="84" t="s">
        <v>154</v>
      </c>
      <c r="C15" s="85">
        <v>158405140</v>
      </c>
      <c r="D15" s="86">
        <v>0</v>
      </c>
      <c r="E15" s="86">
        <v>0</v>
      </c>
      <c r="F15" s="87">
        <v>8284489.6799999997</v>
      </c>
      <c r="G15" s="87">
        <v>16828376.57</v>
      </c>
      <c r="H15" s="87">
        <v>12423039.73</v>
      </c>
      <c r="I15" s="87">
        <v>13030527.289999999</v>
      </c>
      <c r="J15" s="87">
        <f t="shared" si="3"/>
        <v>0</v>
      </c>
      <c r="K15" s="87">
        <f t="shared" si="4"/>
        <v>0</v>
      </c>
      <c r="L15" s="87">
        <f t="shared" si="5"/>
        <v>0</v>
      </c>
      <c r="M15" s="87">
        <f t="shared" si="6"/>
        <v>0</v>
      </c>
      <c r="N15" s="87">
        <f t="shared" si="7"/>
        <v>0</v>
      </c>
      <c r="O15" s="87">
        <f t="shared" si="8"/>
        <v>0</v>
      </c>
      <c r="P15" s="87">
        <f t="shared" si="9"/>
        <v>0</v>
      </c>
      <c r="Q15" s="87">
        <f t="shared" si="10"/>
        <v>0</v>
      </c>
      <c r="R15" s="85">
        <f t="shared" si="2"/>
        <v>50566433.270000003</v>
      </c>
    </row>
    <row r="16" spans="1:18" x14ac:dyDescent="0.25">
      <c r="A16" t="str">
        <f t="shared" si="0"/>
        <v>2.2</v>
      </c>
      <c r="B16" s="78" t="s">
        <v>27</v>
      </c>
      <c r="C16" s="81">
        <f>SUM(C17:C25)</f>
        <v>379482051</v>
      </c>
      <c r="D16" s="81">
        <f t="shared" ref="D16:Q16" si="11">SUM(D17:D25)</f>
        <v>0</v>
      </c>
      <c r="E16" s="81">
        <f t="shared" si="11"/>
        <v>0</v>
      </c>
      <c r="F16" s="81">
        <f>SUM(F17:F25)</f>
        <v>3881036.7</v>
      </c>
      <c r="G16" s="81">
        <f>SUM(G17:G25)</f>
        <v>63099579.049999997</v>
      </c>
      <c r="H16" s="81">
        <f t="shared" ref="H16" si="12">SUM(H17:H25)</f>
        <v>24386882.969999995</v>
      </c>
      <c r="I16" s="81">
        <f>SUM(I17:I25)</f>
        <v>19587215.110000003</v>
      </c>
      <c r="J16" s="81">
        <f t="shared" si="11"/>
        <v>0</v>
      </c>
      <c r="K16" s="81">
        <f t="shared" si="11"/>
        <v>0</v>
      </c>
      <c r="L16" s="81">
        <f t="shared" si="11"/>
        <v>0</v>
      </c>
      <c r="M16" s="81">
        <f t="shared" si="11"/>
        <v>0</v>
      </c>
      <c r="N16" s="81">
        <f t="shared" si="11"/>
        <v>0</v>
      </c>
      <c r="O16" s="81">
        <f t="shared" si="11"/>
        <v>0</v>
      </c>
      <c r="P16" s="81">
        <f t="shared" si="11"/>
        <v>0</v>
      </c>
      <c r="Q16" s="81">
        <f t="shared" si="11"/>
        <v>0</v>
      </c>
      <c r="R16" s="81">
        <f t="shared" si="2"/>
        <v>110954713.83</v>
      </c>
    </row>
    <row r="17" spans="1:18" x14ac:dyDescent="0.25">
      <c r="A17" t="str">
        <f t="shared" si="0"/>
        <v>2.2.1</v>
      </c>
      <c r="B17" s="84" t="s">
        <v>28</v>
      </c>
      <c r="C17" s="85">
        <v>29725000</v>
      </c>
      <c r="D17" s="86">
        <v>0</v>
      </c>
      <c r="E17" s="86">
        <v>0</v>
      </c>
      <c r="F17" s="87">
        <v>2328645.34</v>
      </c>
      <c r="G17" s="87">
        <v>1983983.12</v>
      </c>
      <c r="H17" s="87">
        <v>2820961.76</v>
      </c>
      <c r="I17" s="87">
        <v>2620528.62</v>
      </c>
      <c r="J17" s="87">
        <f t="shared" ref="J17:J25" si="13">+IFERROR(VLOOKUP(E17,gerardito,3,0),0)</f>
        <v>0</v>
      </c>
      <c r="K17" s="87">
        <f t="shared" ref="K17:K25" si="14">+IFERROR(VLOOKUP(F17,gerardito,3,0),0)</f>
        <v>0</v>
      </c>
      <c r="L17" s="87">
        <f t="shared" ref="L17:L25" si="15">+IFERROR(VLOOKUP(G17,gerardito,3,0),0)</f>
        <v>0</v>
      </c>
      <c r="M17" s="87">
        <f t="shared" ref="M17:M25" si="16">+IFERROR(VLOOKUP(H17,gerardito,3,0),0)</f>
        <v>0</v>
      </c>
      <c r="N17" s="87">
        <f t="shared" ref="N17:N25" si="17">+IFERROR(VLOOKUP(I17,gerardito,3,0),0)</f>
        <v>0</v>
      </c>
      <c r="O17" s="87">
        <f t="shared" ref="O17:O25" si="18">+IFERROR(VLOOKUP(J17,gerardito,3,0),0)</f>
        <v>0</v>
      </c>
      <c r="P17" s="87">
        <f t="shared" ref="P17:P25" si="19">+IFERROR(VLOOKUP(K17,gerardito,3,0),0)</f>
        <v>0</v>
      </c>
      <c r="Q17" s="87">
        <f t="shared" ref="Q17:Q25" si="20">+IFERROR(VLOOKUP(L17,gerardito,3,0),0)</f>
        <v>0</v>
      </c>
      <c r="R17" s="85">
        <f t="shared" si="2"/>
        <v>9754118.8399999999</v>
      </c>
    </row>
    <row r="18" spans="1:18" ht="25.5" x14ac:dyDescent="0.25">
      <c r="A18" t="str">
        <f t="shared" si="0"/>
        <v>2.2.2</v>
      </c>
      <c r="B18" s="84" t="s">
        <v>29</v>
      </c>
      <c r="C18" s="85">
        <v>19657200</v>
      </c>
      <c r="D18" s="86">
        <v>0</v>
      </c>
      <c r="E18" s="86">
        <v>0</v>
      </c>
      <c r="F18" s="87">
        <v>0</v>
      </c>
      <c r="G18" s="87">
        <v>1466614.9</v>
      </c>
      <c r="H18" s="87">
        <v>964290.69</v>
      </c>
      <c r="I18" s="87">
        <v>1699924</v>
      </c>
      <c r="J18" s="87">
        <f t="shared" si="13"/>
        <v>0</v>
      </c>
      <c r="K18" s="87">
        <f t="shared" si="14"/>
        <v>0</v>
      </c>
      <c r="L18" s="87">
        <f t="shared" si="15"/>
        <v>0</v>
      </c>
      <c r="M18" s="87">
        <f t="shared" si="16"/>
        <v>0</v>
      </c>
      <c r="N18" s="87">
        <f t="shared" si="17"/>
        <v>0</v>
      </c>
      <c r="O18" s="87">
        <f t="shared" si="18"/>
        <v>0</v>
      </c>
      <c r="P18" s="87">
        <f t="shared" si="19"/>
        <v>0</v>
      </c>
      <c r="Q18" s="87">
        <f t="shared" si="20"/>
        <v>0</v>
      </c>
      <c r="R18" s="85">
        <f t="shared" si="2"/>
        <v>4130829.59</v>
      </c>
    </row>
    <row r="19" spans="1:18" x14ac:dyDescent="0.25">
      <c r="A19" t="str">
        <f t="shared" si="0"/>
        <v>2.2.3</v>
      </c>
      <c r="B19" s="84" t="s">
        <v>30</v>
      </c>
      <c r="C19" s="85">
        <v>2701000</v>
      </c>
      <c r="D19" s="86">
        <v>0</v>
      </c>
      <c r="E19" s="86">
        <v>0</v>
      </c>
      <c r="F19" s="87">
        <v>0</v>
      </c>
      <c r="G19" s="87">
        <v>2366100</v>
      </c>
      <c r="H19" s="87">
        <v>708100</v>
      </c>
      <c r="I19" s="87">
        <v>304000</v>
      </c>
      <c r="J19" s="87">
        <f t="shared" si="13"/>
        <v>0</v>
      </c>
      <c r="K19" s="87">
        <f t="shared" si="14"/>
        <v>0</v>
      </c>
      <c r="L19" s="87">
        <f t="shared" si="15"/>
        <v>0</v>
      </c>
      <c r="M19" s="87">
        <f t="shared" si="16"/>
        <v>0</v>
      </c>
      <c r="N19" s="87">
        <f t="shared" si="17"/>
        <v>0</v>
      </c>
      <c r="O19" s="87">
        <f t="shared" si="18"/>
        <v>0</v>
      </c>
      <c r="P19" s="87">
        <f t="shared" si="19"/>
        <v>0</v>
      </c>
      <c r="Q19" s="87">
        <f t="shared" si="20"/>
        <v>0</v>
      </c>
      <c r="R19" s="85">
        <f t="shared" si="2"/>
        <v>3378200</v>
      </c>
    </row>
    <row r="20" spans="1:18" x14ac:dyDescent="0.25">
      <c r="A20" t="str">
        <f t="shared" si="0"/>
        <v>2.2.4</v>
      </c>
      <c r="B20" s="84" t="s">
        <v>31</v>
      </c>
      <c r="C20" s="85">
        <v>603000</v>
      </c>
      <c r="D20" s="86">
        <v>0</v>
      </c>
      <c r="E20" s="86">
        <v>0</v>
      </c>
      <c r="F20" s="87">
        <v>0</v>
      </c>
      <c r="G20" s="87">
        <v>724511</v>
      </c>
      <c r="H20" s="87">
        <v>278000</v>
      </c>
      <c r="I20" s="87">
        <v>0</v>
      </c>
      <c r="J20" s="87">
        <f t="shared" si="13"/>
        <v>0</v>
      </c>
      <c r="K20" s="87">
        <f t="shared" si="14"/>
        <v>0</v>
      </c>
      <c r="L20" s="87">
        <f t="shared" si="15"/>
        <v>0</v>
      </c>
      <c r="M20" s="87">
        <f t="shared" si="16"/>
        <v>0</v>
      </c>
      <c r="N20" s="87">
        <f t="shared" si="17"/>
        <v>0</v>
      </c>
      <c r="O20" s="87">
        <f t="shared" si="18"/>
        <v>0</v>
      </c>
      <c r="P20" s="87">
        <f t="shared" si="19"/>
        <v>0</v>
      </c>
      <c r="Q20" s="87">
        <f t="shared" si="20"/>
        <v>0</v>
      </c>
      <c r="R20" s="85">
        <f t="shared" si="2"/>
        <v>1002511</v>
      </c>
    </row>
    <row r="21" spans="1:18" x14ac:dyDescent="0.25">
      <c r="A21" t="str">
        <f t="shared" si="0"/>
        <v>2.2.5</v>
      </c>
      <c r="B21" s="84" t="s">
        <v>32</v>
      </c>
      <c r="C21" s="85">
        <v>52654608</v>
      </c>
      <c r="D21" s="86">
        <v>0</v>
      </c>
      <c r="E21" s="86">
        <v>0</v>
      </c>
      <c r="F21" s="87">
        <v>0</v>
      </c>
      <c r="G21" s="87">
        <v>12294938.279999999</v>
      </c>
      <c r="H21" s="87">
        <v>1386459.7</v>
      </c>
      <c r="I21" s="87">
        <v>1291640</v>
      </c>
      <c r="J21" s="87">
        <f t="shared" si="13"/>
        <v>0</v>
      </c>
      <c r="K21" s="87">
        <f t="shared" si="14"/>
        <v>0</v>
      </c>
      <c r="L21" s="87">
        <f t="shared" si="15"/>
        <v>0</v>
      </c>
      <c r="M21" s="87">
        <f t="shared" si="16"/>
        <v>0</v>
      </c>
      <c r="N21" s="87">
        <f t="shared" si="17"/>
        <v>0</v>
      </c>
      <c r="O21" s="87">
        <f t="shared" si="18"/>
        <v>0</v>
      </c>
      <c r="P21" s="87">
        <f t="shared" si="19"/>
        <v>0</v>
      </c>
      <c r="Q21" s="87">
        <f t="shared" si="20"/>
        <v>0</v>
      </c>
      <c r="R21" s="85">
        <f t="shared" si="2"/>
        <v>14973037.979999999</v>
      </c>
    </row>
    <row r="22" spans="1:18" x14ac:dyDescent="0.25">
      <c r="A22" t="str">
        <f t="shared" si="0"/>
        <v>2.2.6</v>
      </c>
      <c r="B22" s="84" t="s">
        <v>33</v>
      </c>
      <c r="C22" s="85">
        <v>31603224</v>
      </c>
      <c r="D22" s="86">
        <v>0</v>
      </c>
      <c r="E22" s="86">
        <v>0</v>
      </c>
      <c r="F22" s="87">
        <v>1552391.36</v>
      </c>
      <c r="G22" s="87">
        <v>1663608.47</v>
      </c>
      <c r="H22" s="87">
        <v>1539801.67</v>
      </c>
      <c r="I22" s="87">
        <v>5995304.2300000004</v>
      </c>
      <c r="J22" s="87">
        <f t="shared" si="13"/>
        <v>0</v>
      </c>
      <c r="K22" s="87">
        <f t="shared" si="14"/>
        <v>0</v>
      </c>
      <c r="L22" s="87">
        <f t="shared" si="15"/>
        <v>0</v>
      </c>
      <c r="M22" s="87">
        <f t="shared" si="16"/>
        <v>0</v>
      </c>
      <c r="N22" s="87">
        <f t="shared" si="17"/>
        <v>0</v>
      </c>
      <c r="O22" s="87">
        <f t="shared" si="18"/>
        <v>0</v>
      </c>
      <c r="P22" s="87">
        <f t="shared" si="19"/>
        <v>0</v>
      </c>
      <c r="Q22" s="87">
        <f t="shared" si="20"/>
        <v>0</v>
      </c>
      <c r="R22" s="85">
        <f t="shared" si="2"/>
        <v>10751105.73</v>
      </c>
    </row>
    <row r="23" spans="1:18" ht="25.5" x14ac:dyDescent="0.25">
      <c r="A23" t="str">
        <f t="shared" si="0"/>
        <v>2.2.7</v>
      </c>
      <c r="B23" s="84" t="s">
        <v>34</v>
      </c>
      <c r="C23" s="85">
        <v>36127905</v>
      </c>
      <c r="D23" s="86">
        <v>0</v>
      </c>
      <c r="E23" s="86">
        <v>0</v>
      </c>
      <c r="F23" s="87">
        <v>0</v>
      </c>
      <c r="G23" s="87">
        <v>4584988.8600000003</v>
      </c>
      <c r="H23" s="87">
        <v>9983280.8499999996</v>
      </c>
      <c r="I23" s="87">
        <v>1411741.73</v>
      </c>
      <c r="J23" s="87">
        <f t="shared" si="13"/>
        <v>0</v>
      </c>
      <c r="K23" s="87">
        <f t="shared" si="14"/>
        <v>0</v>
      </c>
      <c r="L23" s="87">
        <f t="shared" si="15"/>
        <v>0</v>
      </c>
      <c r="M23" s="87">
        <f t="shared" si="16"/>
        <v>0</v>
      </c>
      <c r="N23" s="87">
        <f t="shared" si="17"/>
        <v>0</v>
      </c>
      <c r="O23" s="87">
        <f t="shared" si="18"/>
        <v>0</v>
      </c>
      <c r="P23" s="87">
        <f t="shared" si="19"/>
        <v>0</v>
      </c>
      <c r="Q23" s="87">
        <f t="shared" si="20"/>
        <v>0</v>
      </c>
      <c r="R23" s="85">
        <f t="shared" si="2"/>
        <v>15980011.440000001</v>
      </c>
    </row>
    <row r="24" spans="1:18" ht="25.5" x14ac:dyDescent="0.25">
      <c r="A24" t="str">
        <f t="shared" si="0"/>
        <v>2.2.8</v>
      </c>
      <c r="B24" s="84" t="s">
        <v>35</v>
      </c>
      <c r="C24" s="85">
        <v>182137614</v>
      </c>
      <c r="D24" s="86">
        <v>0</v>
      </c>
      <c r="E24" s="86">
        <v>0</v>
      </c>
      <c r="F24" s="87">
        <v>0</v>
      </c>
      <c r="G24" s="87">
        <v>34925253.25</v>
      </c>
      <c r="H24" s="87">
        <v>4431464.24</v>
      </c>
      <c r="I24" s="87">
        <v>2716257.07</v>
      </c>
      <c r="J24" s="87">
        <f t="shared" si="13"/>
        <v>0</v>
      </c>
      <c r="K24" s="87">
        <f t="shared" si="14"/>
        <v>0</v>
      </c>
      <c r="L24" s="87">
        <f t="shared" si="15"/>
        <v>0</v>
      </c>
      <c r="M24" s="87">
        <f t="shared" si="16"/>
        <v>0</v>
      </c>
      <c r="N24" s="87">
        <f t="shared" si="17"/>
        <v>0</v>
      </c>
      <c r="O24" s="87">
        <f t="shared" si="18"/>
        <v>0</v>
      </c>
      <c r="P24" s="87">
        <f t="shared" si="19"/>
        <v>0</v>
      </c>
      <c r="Q24" s="87">
        <f t="shared" si="20"/>
        <v>0</v>
      </c>
      <c r="R24" s="85">
        <f t="shared" si="2"/>
        <v>42072974.560000002</v>
      </c>
    </row>
    <row r="25" spans="1:18" ht="27.75" customHeight="1" x14ac:dyDescent="0.25">
      <c r="A25" t="str">
        <f t="shared" si="0"/>
        <v>2.2.9</v>
      </c>
      <c r="B25" s="84" t="s">
        <v>36</v>
      </c>
      <c r="C25" s="85">
        <v>24272500</v>
      </c>
      <c r="D25" s="86">
        <v>0</v>
      </c>
      <c r="E25" s="86">
        <v>0</v>
      </c>
      <c r="F25" s="87">
        <v>0</v>
      </c>
      <c r="G25" s="87">
        <v>3089581.17</v>
      </c>
      <c r="H25" s="87">
        <v>2274524.06</v>
      </c>
      <c r="I25" s="87">
        <v>3547819.46</v>
      </c>
      <c r="J25" s="87">
        <f t="shared" si="13"/>
        <v>0</v>
      </c>
      <c r="K25" s="87">
        <f t="shared" si="14"/>
        <v>0</v>
      </c>
      <c r="L25" s="87">
        <f t="shared" si="15"/>
        <v>0</v>
      </c>
      <c r="M25" s="87">
        <f t="shared" si="16"/>
        <v>0</v>
      </c>
      <c r="N25" s="87">
        <f t="shared" si="17"/>
        <v>0</v>
      </c>
      <c r="O25" s="87">
        <f t="shared" si="18"/>
        <v>0</v>
      </c>
      <c r="P25" s="87">
        <f t="shared" si="19"/>
        <v>0</v>
      </c>
      <c r="Q25" s="87">
        <f t="shared" si="20"/>
        <v>0</v>
      </c>
      <c r="R25" s="85">
        <f t="shared" si="2"/>
        <v>8911924.6900000013</v>
      </c>
    </row>
    <row r="26" spans="1:18" ht="21" customHeight="1" x14ac:dyDescent="0.25">
      <c r="A26" t="str">
        <f t="shared" si="0"/>
        <v>2.3</v>
      </c>
      <c r="B26" s="78" t="s">
        <v>37</v>
      </c>
      <c r="C26" s="81">
        <f>SUM(C27:C34)</f>
        <v>424179898</v>
      </c>
      <c r="D26" s="81">
        <f t="shared" ref="D26:Q26" si="21">SUM(D27:D34)</f>
        <v>0</v>
      </c>
      <c r="E26" s="81">
        <f t="shared" si="21"/>
        <v>0</v>
      </c>
      <c r="F26" s="81">
        <f t="shared" si="21"/>
        <v>1595910</v>
      </c>
      <c r="G26" s="81">
        <f t="shared" si="21"/>
        <v>11921254.140000001</v>
      </c>
      <c r="H26" s="81">
        <f t="shared" si="21"/>
        <v>10828022.859999999</v>
      </c>
      <c r="I26" s="81">
        <f t="shared" si="21"/>
        <v>6447853.8799999999</v>
      </c>
      <c r="J26" s="81">
        <f t="shared" si="21"/>
        <v>0</v>
      </c>
      <c r="K26" s="81">
        <f t="shared" si="21"/>
        <v>0</v>
      </c>
      <c r="L26" s="81">
        <f t="shared" si="21"/>
        <v>0</v>
      </c>
      <c r="M26" s="81">
        <f t="shared" si="21"/>
        <v>0</v>
      </c>
      <c r="N26" s="81">
        <f t="shared" si="21"/>
        <v>0</v>
      </c>
      <c r="O26" s="81">
        <f t="shared" si="21"/>
        <v>0</v>
      </c>
      <c r="P26" s="81">
        <f t="shared" si="21"/>
        <v>0</v>
      </c>
      <c r="Q26" s="81">
        <f t="shared" si="21"/>
        <v>0</v>
      </c>
      <c r="R26" s="81">
        <f t="shared" si="2"/>
        <v>30793040.879999999</v>
      </c>
    </row>
    <row r="27" spans="1:18" ht="27" customHeight="1" x14ac:dyDescent="0.25">
      <c r="A27" t="str">
        <f t="shared" si="0"/>
        <v>2.3.1</v>
      </c>
      <c r="B27" s="84" t="s">
        <v>38</v>
      </c>
      <c r="C27" s="85">
        <v>363420479</v>
      </c>
      <c r="D27" s="86">
        <v>0</v>
      </c>
      <c r="E27" s="86">
        <v>0</v>
      </c>
      <c r="F27" s="83">
        <v>0</v>
      </c>
      <c r="G27" s="87">
        <v>4010170.52</v>
      </c>
      <c r="H27" s="87">
        <v>5660525.2599999998</v>
      </c>
      <c r="I27" s="87">
        <v>1888562.59</v>
      </c>
      <c r="J27" s="87">
        <f t="shared" ref="J27:J34" si="22">+IFERROR(VLOOKUP(E27,gerardito,3,0),0)</f>
        <v>0</v>
      </c>
      <c r="K27" s="87">
        <f t="shared" ref="K27:K34" si="23">+IFERROR(VLOOKUP(F27,gerardito,3,0),0)</f>
        <v>0</v>
      </c>
      <c r="L27" s="87">
        <f t="shared" ref="L27:L34" si="24">+IFERROR(VLOOKUP(G27,gerardito,3,0),0)</f>
        <v>0</v>
      </c>
      <c r="M27" s="87">
        <f t="shared" ref="M27:M34" si="25">+IFERROR(VLOOKUP(H27,gerardito,3,0),0)</f>
        <v>0</v>
      </c>
      <c r="N27" s="87">
        <f t="shared" ref="N27:N34" si="26">+IFERROR(VLOOKUP(I27,gerardito,3,0),0)</f>
        <v>0</v>
      </c>
      <c r="O27" s="87">
        <f t="shared" ref="O27:O34" si="27">+IFERROR(VLOOKUP(J27,gerardito,3,0),0)</f>
        <v>0</v>
      </c>
      <c r="P27" s="87">
        <f t="shared" ref="P27:P34" si="28">+IFERROR(VLOOKUP(K27,gerardito,3,0),0)</f>
        <v>0</v>
      </c>
      <c r="Q27" s="87">
        <f t="shared" ref="Q27:Q34" si="29">+IFERROR(VLOOKUP(L27,gerardito,3,0),0)</f>
        <v>0</v>
      </c>
      <c r="R27" s="85">
        <f t="shared" si="2"/>
        <v>11559258.369999999</v>
      </c>
    </row>
    <row r="28" spans="1:18" ht="20.25" customHeight="1" x14ac:dyDescent="0.25">
      <c r="A28" t="str">
        <f t="shared" si="0"/>
        <v>2.3.2</v>
      </c>
      <c r="B28" s="84" t="s">
        <v>39</v>
      </c>
      <c r="C28" s="85">
        <v>4994600</v>
      </c>
      <c r="D28" s="86">
        <v>0</v>
      </c>
      <c r="E28" s="86">
        <v>0</v>
      </c>
      <c r="F28" s="83">
        <v>0</v>
      </c>
      <c r="G28" s="87">
        <v>1838710.45</v>
      </c>
      <c r="H28" s="87">
        <v>848561.6</v>
      </c>
      <c r="I28" s="87">
        <v>236725</v>
      </c>
      <c r="J28" s="87">
        <f t="shared" si="22"/>
        <v>0</v>
      </c>
      <c r="K28" s="87">
        <f t="shared" si="23"/>
        <v>0</v>
      </c>
      <c r="L28" s="87">
        <f t="shared" si="24"/>
        <v>0</v>
      </c>
      <c r="M28" s="87">
        <f t="shared" si="25"/>
        <v>0</v>
      </c>
      <c r="N28" s="87">
        <f t="shared" si="26"/>
        <v>0</v>
      </c>
      <c r="O28" s="87">
        <f t="shared" si="27"/>
        <v>0</v>
      </c>
      <c r="P28" s="87">
        <f t="shared" si="28"/>
        <v>0</v>
      </c>
      <c r="Q28" s="87">
        <f t="shared" si="29"/>
        <v>0</v>
      </c>
      <c r="R28" s="85">
        <f t="shared" si="2"/>
        <v>2923997.05</v>
      </c>
    </row>
    <row r="29" spans="1:18" ht="26.25" customHeight="1" x14ac:dyDescent="0.25">
      <c r="A29" t="str">
        <f t="shared" si="0"/>
        <v>2.3.3</v>
      </c>
      <c r="B29" s="84" t="s">
        <v>40</v>
      </c>
      <c r="C29" s="85">
        <v>6084845</v>
      </c>
      <c r="D29" s="86">
        <v>0</v>
      </c>
      <c r="E29" s="86">
        <v>0</v>
      </c>
      <c r="F29" s="83">
        <v>0</v>
      </c>
      <c r="G29" s="87">
        <v>1396880.63</v>
      </c>
      <c r="H29" s="87">
        <v>252992</v>
      </c>
      <c r="I29" s="87">
        <v>949878.16</v>
      </c>
      <c r="J29" s="87">
        <f t="shared" si="22"/>
        <v>0</v>
      </c>
      <c r="K29" s="87">
        <f t="shared" si="23"/>
        <v>0</v>
      </c>
      <c r="L29" s="87">
        <f t="shared" si="24"/>
        <v>0</v>
      </c>
      <c r="M29" s="87">
        <f t="shared" si="25"/>
        <v>0</v>
      </c>
      <c r="N29" s="87">
        <f t="shared" si="26"/>
        <v>0</v>
      </c>
      <c r="O29" s="87">
        <f t="shared" si="27"/>
        <v>0</v>
      </c>
      <c r="P29" s="87">
        <f t="shared" si="28"/>
        <v>0</v>
      </c>
      <c r="Q29" s="87">
        <f t="shared" si="29"/>
        <v>0</v>
      </c>
      <c r="R29" s="85">
        <f t="shared" si="2"/>
        <v>2599750.79</v>
      </c>
    </row>
    <row r="30" spans="1:18" x14ac:dyDescent="0.25">
      <c r="A30" t="str">
        <f t="shared" si="0"/>
        <v>2.3.4</v>
      </c>
      <c r="B30" s="84" t="s">
        <v>41</v>
      </c>
      <c r="C30" s="85">
        <v>100000</v>
      </c>
      <c r="D30" s="86">
        <v>0</v>
      </c>
      <c r="E30" s="86">
        <v>0</v>
      </c>
      <c r="F30" s="83">
        <v>0</v>
      </c>
      <c r="G30" s="87">
        <v>0</v>
      </c>
      <c r="H30" s="87">
        <v>0</v>
      </c>
      <c r="I30" s="87">
        <v>0</v>
      </c>
      <c r="J30" s="87">
        <f t="shared" si="22"/>
        <v>0</v>
      </c>
      <c r="K30" s="87">
        <f t="shared" si="23"/>
        <v>0</v>
      </c>
      <c r="L30" s="87">
        <f t="shared" si="24"/>
        <v>0</v>
      </c>
      <c r="M30" s="87">
        <f t="shared" si="25"/>
        <v>0</v>
      </c>
      <c r="N30" s="87">
        <f t="shared" si="26"/>
        <v>0</v>
      </c>
      <c r="O30" s="87">
        <f t="shared" si="27"/>
        <v>0</v>
      </c>
      <c r="P30" s="87">
        <f t="shared" si="28"/>
        <v>0</v>
      </c>
      <c r="Q30" s="87">
        <f t="shared" si="29"/>
        <v>0</v>
      </c>
      <c r="R30" s="85">
        <f t="shared" si="2"/>
        <v>0</v>
      </c>
    </row>
    <row r="31" spans="1:18" ht="22.5" customHeight="1" x14ac:dyDescent="0.25">
      <c r="A31" t="str">
        <f t="shared" si="0"/>
        <v>2.3.5</v>
      </c>
      <c r="B31" s="84" t="s">
        <v>42</v>
      </c>
      <c r="C31" s="85">
        <v>1710000</v>
      </c>
      <c r="D31" s="86">
        <v>0</v>
      </c>
      <c r="E31" s="86">
        <v>0</v>
      </c>
      <c r="F31" s="83">
        <v>0</v>
      </c>
      <c r="G31" s="87">
        <v>143700.4</v>
      </c>
      <c r="H31" s="87">
        <v>0</v>
      </c>
      <c r="I31" s="87">
        <v>0</v>
      </c>
      <c r="J31" s="87">
        <f t="shared" si="22"/>
        <v>0</v>
      </c>
      <c r="K31" s="87">
        <f t="shared" si="23"/>
        <v>0</v>
      </c>
      <c r="L31" s="87">
        <f t="shared" si="24"/>
        <v>0</v>
      </c>
      <c r="M31" s="87">
        <f t="shared" si="25"/>
        <v>0</v>
      </c>
      <c r="N31" s="87">
        <f t="shared" si="26"/>
        <v>0</v>
      </c>
      <c r="O31" s="87">
        <f t="shared" si="27"/>
        <v>0</v>
      </c>
      <c r="P31" s="87">
        <f t="shared" si="28"/>
        <v>0</v>
      </c>
      <c r="Q31" s="87">
        <f t="shared" si="29"/>
        <v>0</v>
      </c>
      <c r="R31" s="85">
        <f t="shared" si="2"/>
        <v>143700.4</v>
      </c>
    </row>
    <row r="32" spans="1:18" ht="25.5" x14ac:dyDescent="0.25">
      <c r="A32" t="str">
        <f t="shared" si="0"/>
        <v>2.3.6</v>
      </c>
      <c r="B32" s="84" t="s">
        <v>43</v>
      </c>
      <c r="C32" s="85">
        <v>600000</v>
      </c>
      <c r="D32" s="86">
        <v>0</v>
      </c>
      <c r="E32" s="86">
        <v>0</v>
      </c>
      <c r="F32" s="83">
        <v>0</v>
      </c>
      <c r="G32" s="87">
        <v>625.4</v>
      </c>
      <c r="H32" s="87">
        <v>103232.3</v>
      </c>
      <c r="I32" s="87">
        <v>141943.38</v>
      </c>
      <c r="J32" s="87">
        <f t="shared" si="22"/>
        <v>0</v>
      </c>
      <c r="K32" s="87">
        <f t="shared" si="23"/>
        <v>0</v>
      </c>
      <c r="L32" s="87">
        <f t="shared" si="24"/>
        <v>0</v>
      </c>
      <c r="M32" s="87">
        <f t="shared" si="25"/>
        <v>0</v>
      </c>
      <c r="N32" s="87">
        <f t="shared" si="26"/>
        <v>0</v>
      </c>
      <c r="O32" s="87">
        <f t="shared" si="27"/>
        <v>0</v>
      </c>
      <c r="P32" s="87">
        <f t="shared" si="28"/>
        <v>0</v>
      </c>
      <c r="Q32" s="87">
        <f t="shared" si="29"/>
        <v>0</v>
      </c>
      <c r="R32" s="85">
        <f t="shared" si="2"/>
        <v>245801.08000000002</v>
      </c>
    </row>
    <row r="33" spans="1:18" ht="25.5" x14ac:dyDescent="0.25">
      <c r="A33" t="str">
        <f t="shared" si="0"/>
        <v>2.3.7</v>
      </c>
      <c r="B33" s="84" t="s">
        <v>44</v>
      </c>
      <c r="C33" s="85">
        <v>34041720</v>
      </c>
      <c r="D33" s="86">
        <v>0</v>
      </c>
      <c r="E33" s="86">
        <v>0</v>
      </c>
      <c r="F33" s="87">
        <v>1595910</v>
      </c>
      <c r="G33" s="87">
        <v>1226411.3600000001</v>
      </c>
      <c r="H33" s="87">
        <v>2066654.97</v>
      </c>
      <c r="I33" s="87">
        <v>1301965.49</v>
      </c>
      <c r="J33" s="87">
        <f t="shared" si="22"/>
        <v>0</v>
      </c>
      <c r="K33" s="87">
        <f t="shared" si="23"/>
        <v>0</v>
      </c>
      <c r="L33" s="87">
        <f t="shared" si="24"/>
        <v>0</v>
      </c>
      <c r="M33" s="87">
        <f t="shared" si="25"/>
        <v>0</v>
      </c>
      <c r="N33" s="87">
        <f t="shared" si="26"/>
        <v>0</v>
      </c>
      <c r="O33" s="87">
        <f t="shared" si="27"/>
        <v>0</v>
      </c>
      <c r="P33" s="87">
        <f t="shared" si="28"/>
        <v>0</v>
      </c>
      <c r="Q33" s="87">
        <f t="shared" si="29"/>
        <v>0</v>
      </c>
      <c r="R33" s="85">
        <f t="shared" si="2"/>
        <v>6190941.8200000003</v>
      </c>
    </row>
    <row r="34" spans="1:18" ht="24.75" customHeight="1" x14ac:dyDescent="0.25">
      <c r="A34" t="str">
        <f t="shared" si="0"/>
        <v>2.3.9</v>
      </c>
      <c r="B34" s="84" t="s">
        <v>45</v>
      </c>
      <c r="C34" s="85">
        <v>13228254</v>
      </c>
      <c r="D34" s="86">
        <v>0</v>
      </c>
      <c r="E34" s="86">
        <v>0</v>
      </c>
      <c r="F34" s="83">
        <v>0</v>
      </c>
      <c r="G34" s="87">
        <v>3304755.38</v>
      </c>
      <c r="H34" s="87">
        <v>1896056.73</v>
      </c>
      <c r="I34" s="87">
        <v>1928779.26</v>
      </c>
      <c r="J34" s="87">
        <f t="shared" si="22"/>
        <v>0</v>
      </c>
      <c r="K34" s="87">
        <f t="shared" si="23"/>
        <v>0</v>
      </c>
      <c r="L34" s="87">
        <f t="shared" si="24"/>
        <v>0</v>
      </c>
      <c r="M34" s="87">
        <f t="shared" si="25"/>
        <v>0</v>
      </c>
      <c r="N34" s="87">
        <f t="shared" si="26"/>
        <v>0</v>
      </c>
      <c r="O34" s="87">
        <f t="shared" si="27"/>
        <v>0</v>
      </c>
      <c r="P34" s="87">
        <f t="shared" si="28"/>
        <v>0</v>
      </c>
      <c r="Q34" s="87">
        <f t="shared" si="29"/>
        <v>0</v>
      </c>
      <c r="R34" s="85">
        <f t="shared" si="2"/>
        <v>7129591.3699999992</v>
      </c>
    </row>
    <row r="35" spans="1:18" ht="21" customHeight="1" x14ac:dyDescent="0.25">
      <c r="A35" t="str">
        <f t="shared" si="0"/>
        <v>2.4</v>
      </c>
      <c r="B35" s="78" t="s">
        <v>46</v>
      </c>
      <c r="C35" s="81">
        <f>SUM(C36:C43)</f>
        <v>355500000</v>
      </c>
      <c r="D35" s="81">
        <f t="shared" ref="D35:Q35" si="30">SUM(D36:D43)</f>
        <v>0</v>
      </c>
      <c r="E35" s="81">
        <f t="shared" si="30"/>
        <v>0</v>
      </c>
      <c r="F35" s="81">
        <f>SUM(F36:F43)</f>
        <v>9230000</v>
      </c>
      <c r="G35" s="81">
        <f>SUM(G36:G43)</f>
        <v>14308000</v>
      </c>
      <c r="H35" s="81">
        <f t="shared" si="30"/>
        <v>19649000</v>
      </c>
      <c r="I35" s="83">
        <f t="shared" si="30"/>
        <v>15786000</v>
      </c>
      <c r="J35" s="83">
        <f t="shared" si="30"/>
        <v>0</v>
      </c>
      <c r="K35" s="83">
        <f t="shared" si="30"/>
        <v>0</v>
      </c>
      <c r="L35" s="83">
        <f t="shared" si="30"/>
        <v>0</v>
      </c>
      <c r="M35" s="83">
        <f t="shared" si="30"/>
        <v>0</v>
      </c>
      <c r="N35" s="83">
        <f t="shared" si="30"/>
        <v>0</v>
      </c>
      <c r="O35" s="83">
        <f t="shared" si="30"/>
        <v>0</v>
      </c>
      <c r="P35" s="83">
        <f t="shared" si="30"/>
        <v>0</v>
      </c>
      <c r="Q35" s="83">
        <f t="shared" si="30"/>
        <v>0</v>
      </c>
      <c r="R35" s="81">
        <f t="shared" si="2"/>
        <v>58973000</v>
      </c>
    </row>
    <row r="36" spans="1:18" ht="25.5" x14ac:dyDescent="0.25">
      <c r="A36" t="str">
        <f t="shared" si="0"/>
        <v>2.4.1</v>
      </c>
      <c r="B36" s="84" t="s">
        <v>155</v>
      </c>
      <c r="C36" s="85">
        <v>355500000</v>
      </c>
      <c r="D36" s="86">
        <v>0</v>
      </c>
      <c r="E36" s="86">
        <v>0</v>
      </c>
      <c r="F36" s="87">
        <v>9230000</v>
      </c>
      <c r="G36" s="87">
        <v>14308000</v>
      </c>
      <c r="H36" s="87">
        <v>19649000</v>
      </c>
      <c r="I36" s="87">
        <v>15786000</v>
      </c>
      <c r="J36" s="87">
        <f t="shared" ref="J36:J50" si="31">+IFERROR(VLOOKUP(E36,gerardito,3,0),0)</f>
        <v>0</v>
      </c>
      <c r="K36" s="87">
        <f t="shared" ref="K36:K50" si="32">+IFERROR(VLOOKUP(F36,gerardito,3,0),0)</f>
        <v>0</v>
      </c>
      <c r="L36" s="87">
        <f t="shared" ref="L36:L50" si="33">+IFERROR(VLOOKUP(G36,gerardito,3,0),0)</f>
        <v>0</v>
      </c>
      <c r="M36" s="87">
        <f t="shared" ref="M36:M50" si="34">+IFERROR(VLOOKUP(H36,gerardito,3,0),0)</f>
        <v>0</v>
      </c>
      <c r="N36" s="87">
        <f t="shared" ref="N36:N50" si="35">+IFERROR(VLOOKUP(I36,gerardito,3,0),0)</f>
        <v>0</v>
      </c>
      <c r="O36" s="87">
        <f t="shared" ref="O36:O50" si="36">+IFERROR(VLOOKUP(J36,gerardito,3,0),0)</f>
        <v>0</v>
      </c>
      <c r="P36" s="87">
        <f t="shared" ref="P36:P50" si="37">+IFERROR(VLOOKUP(K36,gerardito,3,0),0)</f>
        <v>0</v>
      </c>
      <c r="Q36" s="87">
        <f t="shared" ref="Q36:Q50" si="38">+IFERROR(VLOOKUP(L36,gerardito,3,0),0)</f>
        <v>0</v>
      </c>
      <c r="R36" s="85">
        <f t="shared" si="2"/>
        <v>58973000</v>
      </c>
    </row>
    <row r="37" spans="1:18" ht="25.5" x14ac:dyDescent="0.25">
      <c r="A37" t="str">
        <f t="shared" si="0"/>
        <v>2.4.2</v>
      </c>
      <c r="B37" s="84" t="s">
        <v>156</v>
      </c>
      <c r="C37" s="85">
        <v>0</v>
      </c>
      <c r="D37" s="86">
        <v>0</v>
      </c>
      <c r="E37" s="86">
        <v>0</v>
      </c>
      <c r="F37" s="87">
        <v>0</v>
      </c>
      <c r="G37" s="87">
        <v>0</v>
      </c>
      <c r="H37" s="87">
        <v>0</v>
      </c>
      <c r="I37" s="87">
        <f t="shared" ref="I37:I50" si="39">+IFERROR(VLOOKUP(D37,gerardito,3,0),0)</f>
        <v>0</v>
      </c>
      <c r="J37" s="87">
        <f t="shared" si="31"/>
        <v>0</v>
      </c>
      <c r="K37" s="87">
        <f t="shared" si="32"/>
        <v>0</v>
      </c>
      <c r="L37" s="87">
        <f t="shared" si="33"/>
        <v>0</v>
      </c>
      <c r="M37" s="87">
        <f t="shared" si="34"/>
        <v>0</v>
      </c>
      <c r="N37" s="87">
        <f t="shared" si="35"/>
        <v>0</v>
      </c>
      <c r="O37" s="87">
        <f t="shared" si="36"/>
        <v>0</v>
      </c>
      <c r="P37" s="87">
        <f t="shared" si="37"/>
        <v>0</v>
      </c>
      <c r="Q37" s="87">
        <f t="shared" si="38"/>
        <v>0</v>
      </c>
      <c r="R37" s="85">
        <f t="shared" si="2"/>
        <v>0</v>
      </c>
    </row>
    <row r="38" spans="1:18" ht="25.5" x14ac:dyDescent="0.25">
      <c r="A38" t="str">
        <f t="shared" si="0"/>
        <v>2.4.3</v>
      </c>
      <c r="B38" s="84" t="s">
        <v>157</v>
      </c>
      <c r="C38" s="85">
        <v>0</v>
      </c>
      <c r="D38" s="86">
        <v>0</v>
      </c>
      <c r="E38" s="86">
        <v>0</v>
      </c>
      <c r="F38" s="87">
        <v>0</v>
      </c>
      <c r="G38" s="87">
        <v>0</v>
      </c>
      <c r="H38" s="87">
        <v>0</v>
      </c>
      <c r="I38" s="87">
        <f t="shared" si="39"/>
        <v>0</v>
      </c>
      <c r="J38" s="87">
        <f t="shared" si="31"/>
        <v>0</v>
      </c>
      <c r="K38" s="87">
        <f t="shared" si="32"/>
        <v>0</v>
      </c>
      <c r="L38" s="87">
        <f t="shared" si="33"/>
        <v>0</v>
      </c>
      <c r="M38" s="87">
        <f t="shared" si="34"/>
        <v>0</v>
      </c>
      <c r="N38" s="87">
        <f t="shared" si="35"/>
        <v>0</v>
      </c>
      <c r="O38" s="87">
        <f t="shared" si="36"/>
        <v>0</v>
      </c>
      <c r="P38" s="87">
        <f t="shared" si="37"/>
        <v>0</v>
      </c>
      <c r="Q38" s="87">
        <f t="shared" si="38"/>
        <v>0</v>
      </c>
      <c r="R38" s="85">
        <f t="shared" si="2"/>
        <v>0</v>
      </c>
    </row>
    <row r="39" spans="1:18" ht="25.5" x14ac:dyDescent="0.25">
      <c r="A39" t="str">
        <f t="shared" si="0"/>
        <v>2.4.4</v>
      </c>
      <c r="B39" s="84" t="s">
        <v>158</v>
      </c>
      <c r="C39" s="85">
        <v>0</v>
      </c>
      <c r="D39" s="86">
        <v>0</v>
      </c>
      <c r="E39" s="86">
        <v>0</v>
      </c>
      <c r="F39" s="87">
        <v>0</v>
      </c>
      <c r="G39" s="87">
        <v>0</v>
      </c>
      <c r="H39" s="87">
        <v>0</v>
      </c>
      <c r="I39" s="87">
        <f t="shared" si="39"/>
        <v>0</v>
      </c>
      <c r="J39" s="87">
        <f t="shared" si="31"/>
        <v>0</v>
      </c>
      <c r="K39" s="87">
        <f t="shared" si="32"/>
        <v>0</v>
      </c>
      <c r="L39" s="87">
        <f t="shared" si="33"/>
        <v>0</v>
      </c>
      <c r="M39" s="87">
        <f t="shared" si="34"/>
        <v>0</v>
      </c>
      <c r="N39" s="87">
        <f t="shared" si="35"/>
        <v>0</v>
      </c>
      <c r="O39" s="87">
        <f t="shared" si="36"/>
        <v>0</v>
      </c>
      <c r="P39" s="87">
        <f t="shared" si="37"/>
        <v>0</v>
      </c>
      <c r="Q39" s="87">
        <f t="shared" si="38"/>
        <v>0</v>
      </c>
      <c r="R39" s="85">
        <f t="shared" si="2"/>
        <v>0</v>
      </c>
    </row>
    <row r="40" spans="1:18" ht="25.5" x14ac:dyDescent="0.25">
      <c r="A40" t="str">
        <f t="shared" si="0"/>
        <v>2.4.5</v>
      </c>
      <c r="B40" s="84" t="s">
        <v>159</v>
      </c>
      <c r="C40" s="85">
        <v>0</v>
      </c>
      <c r="D40" s="86">
        <v>0</v>
      </c>
      <c r="E40" s="86">
        <v>0</v>
      </c>
      <c r="F40" s="87">
        <v>0</v>
      </c>
      <c r="G40" s="87">
        <v>0</v>
      </c>
      <c r="H40" s="87">
        <v>0</v>
      </c>
      <c r="I40" s="87">
        <f t="shared" si="39"/>
        <v>0</v>
      </c>
      <c r="J40" s="87">
        <f t="shared" si="31"/>
        <v>0</v>
      </c>
      <c r="K40" s="87">
        <f t="shared" si="32"/>
        <v>0</v>
      </c>
      <c r="L40" s="87">
        <f t="shared" si="33"/>
        <v>0</v>
      </c>
      <c r="M40" s="87">
        <f t="shared" si="34"/>
        <v>0</v>
      </c>
      <c r="N40" s="87">
        <f t="shared" si="35"/>
        <v>0</v>
      </c>
      <c r="O40" s="87">
        <f t="shared" si="36"/>
        <v>0</v>
      </c>
      <c r="P40" s="87">
        <f t="shared" si="37"/>
        <v>0</v>
      </c>
      <c r="Q40" s="87">
        <f t="shared" si="38"/>
        <v>0</v>
      </c>
      <c r="R40" s="85">
        <f t="shared" si="2"/>
        <v>0</v>
      </c>
    </row>
    <row r="41" spans="1:18" x14ac:dyDescent="0.25">
      <c r="A41" t="str">
        <f t="shared" si="0"/>
        <v>2.4.6</v>
      </c>
      <c r="B41" s="84" t="s">
        <v>160</v>
      </c>
      <c r="C41" s="85">
        <v>0</v>
      </c>
      <c r="D41" s="86">
        <v>0</v>
      </c>
      <c r="E41" s="86">
        <v>0</v>
      </c>
      <c r="F41" s="87">
        <v>0</v>
      </c>
      <c r="G41" s="87">
        <v>0</v>
      </c>
      <c r="H41" s="87">
        <v>0</v>
      </c>
      <c r="I41" s="87">
        <f t="shared" si="39"/>
        <v>0</v>
      </c>
      <c r="J41" s="87">
        <f t="shared" si="31"/>
        <v>0</v>
      </c>
      <c r="K41" s="87">
        <f t="shared" si="32"/>
        <v>0</v>
      </c>
      <c r="L41" s="87">
        <f t="shared" si="33"/>
        <v>0</v>
      </c>
      <c r="M41" s="87">
        <f t="shared" si="34"/>
        <v>0</v>
      </c>
      <c r="N41" s="87">
        <f t="shared" si="35"/>
        <v>0</v>
      </c>
      <c r="O41" s="87">
        <f t="shared" si="36"/>
        <v>0</v>
      </c>
      <c r="P41" s="87">
        <f t="shared" si="37"/>
        <v>0</v>
      </c>
      <c r="Q41" s="87">
        <f t="shared" si="38"/>
        <v>0</v>
      </c>
      <c r="R41" s="85">
        <f t="shared" si="2"/>
        <v>0</v>
      </c>
    </row>
    <row r="42" spans="1:18" ht="25.5" x14ac:dyDescent="0.25">
      <c r="A42" t="str">
        <f t="shared" si="0"/>
        <v>2.4.7</v>
      </c>
      <c r="B42" s="84" t="s">
        <v>161</v>
      </c>
      <c r="C42" s="85">
        <v>0</v>
      </c>
      <c r="D42" s="86">
        <v>0</v>
      </c>
      <c r="E42" s="86">
        <v>0</v>
      </c>
      <c r="F42" s="87">
        <v>0</v>
      </c>
      <c r="G42" s="87">
        <v>0</v>
      </c>
      <c r="H42" s="87">
        <v>0</v>
      </c>
      <c r="I42" s="87">
        <f t="shared" si="39"/>
        <v>0</v>
      </c>
      <c r="J42" s="87">
        <f t="shared" si="31"/>
        <v>0</v>
      </c>
      <c r="K42" s="87">
        <f t="shared" si="32"/>
        <v>0</v>
      </c>
      <c r="L42" s="87">
        <f t="shared" si="33"/>
        <v>0</v>
      </c>
      <c r="M42" s="87">
        <f t="shared" si="34"/>
        <v>0</v>
      </c>
      <c r="N42" s="87">
        <f t="shared" si="35"/>
        <v>0</v>
      </c>
      <c r="O42" s="87">
        <f t="shared" si="36"/>
        <v>0</v>
      </c>
      <c r="P42" s="87">
        <f t="shared" si="37"/>
        <v>0</v>
      </c>
      <c r="Q42" s="87">
        <f t="shared" si="38"/>
        <v>0</v>
      </c>
      <c r="R42" s="85">
        <f t="shared" si="2"/>
        <v>0</v>
      </c>
    </row>
    <row r="43" spans="1:18" ht="25.5" x14ac:dyDescent="0.25">
      <c r="A43" t="str">
        <f t="shared" si="0"/>
        <v>2.4.9</v>
      </c>
      <c r="B43" s="84" t="s">
        <v>162</v>
      </c>
      <c r="C43" s="85">
        <v>0</v>
      </c>
      <c r="D43" s="86">
        <v>0</v>
      </c>
      <c r="E43" s="86">
        <v>0</v>
      </c>
      <c r="F43" s="87">
        <v>0</v>
      </c>
      <c r="G43" s="87">
        <v>0</v>
      </c>
      <c r="H43" s="87">
        <v>0</v>
      </c>
      <c r="I43" s="87">
        <f t="shared" si="39"/>
        <v>0</v>
      </c>
      <c r="J43" s="87">
        <f t="shared" si="31"/>
        <v>0</v>
      </c>
      <c r="K43" s="87">
        <f t="shared" si="32"/>
        <v>0</v>
      </c>
      <c r="L43" s="87">
        <f t="shared" si="33"/>
        <v>0</v>
      </c>
      <c r="M43" s="87">
        <f t="shared" si="34"/>
        <v>0</v>
      </c>
      <c r="N43" s="87">
        <f t="shared" si="35"/>
        <v>0</v>
      </c>
      <c r="O43" s="87">
        <f t="shared" si="36"/>
        <v>0</v>
      </c>
      <c r="P43" s="87">
        <f t="shared" si="37"/>
        <v>0</v>
      </c>
      <c r="Q43" s="87">
        <f t="shared" si="38"/>
        <v>0</v>
      </c>
      <c r="R43" s="85">
        <f t="shared" si="2"/>
        <v>0</v>
      </c>
    </row>
    <row r="44" spans="1:18" x14ac:dyDescent="0.25">
      <c r="A44" t="str">
        <f t="shared" si="0"/>
        <v>2.5</v>
      </c>
      <c r="B44" s="78" t="s">
        <v>54</v>
      </c>
      <c r="C44" s="81"/>
      <c r="D44" s="82">
        <v>0</v>
      </c>
      <c r="E44" s="82">
        <v>0</v>
      </c>
      <c r="F44" s="87">
        <v>0</v>
      </c>
      <c r="G44" s="87">
        <v>0</v>
      </c>
      <c r="H44" s="87">
        <v>0</v>
      </c>
      <c r="I44" s="87">
        <f t="shared" si="39"/>
        <v>0</v>
      </c>
      <c r="J44" s="87">
        <f t="shared" si="31"/>
        <v>0</v>
      </c>
      <c r="K44" s="87">
        <f t="shared" si="32"/>
        <v>0</v>
      </c>
      <c r="L44" s="87">
        <f t="shared" si="33"/>
        <v>0</v>
      </c>
      <c r="M44" s="87">
        <f t="shared" si="34"/>
        <v>0</v>
      </c>
      <c r="N44" s="87">
        <f t="shared" si="35"/>
        <v>0</v>
      </c>
      <c r="O44" s="87">
        <f t="shared" si="36"/>
        <v>0</v>
      </c>
      <c r="P44" s="87">
        <f t="shared" si="37"/>
        <v>0</v>
      </c>
      <c r="Q44" s="87">
        <f t="shared" si="38"/>
        <v>0</v>
      </c>
      <c r="R44" s="85">
        <f t="shared" si="2"/>
        <v>0</v>
      </c>
    </row>
    <row r="45" spans="1:18" ht="25.5" x14ac:dyDescent="0.25">
      <c r="A45" t="str">
        <f t="shared" si="0"/>
        <v>2.5.1</v>
      </c>
      <c r="B45" s="84" t="s">
        <v>163</v>
      </c>
      <c r="C45" s="85"/>
      <c r="D45" s="86">
        <v>0</v>
      </c>
      <c r="E45" s="86">
        <v>0</v>
      </c>
      <c r="F45" s="87">
        <v>0</v>
      </c>
      <c r="G45" s="87">
        <v>0</v>
      </c>
      <c r="H45" s="87">
        <v>0</v>
      </c>
      <c r="I45" s="87">
        <f t="shared" si="39"/>
        <v>0</v>
      </c>
      <c r="J45" s="87">
        <f t="shared" si="31"/>
        <v>0</v>
      </c>
      <c r="K45" s="87">
        <f t="shared" si="32"/>
        <v>0</v>
      </c>
      <c r="L45" s="87">
        <f t="shared" si="33"/>
        <v>0</v>
      </c>
      <c r="M45" s="87">
        <f t="shared" si="34"/>
        <v>0</v>
      </c>
      <c r="N45" s="87">
        <f t="shared" si="35"/>
        <v>0</v>
      </c>
      <c r="O45" s="87">
        <f t="shared" si="36"/>
        <v>0</v>
      </c>
      <c r="P45" s="87">
        <f t="shared" si="37"/>
        <v>0</v>
      </c>
      <c r="Q45" s="87">
        <f t="shared" si="38"/>
        <v>0</v>
      </c>
      <c r="R45" s="85">
        <f t="shared" si="2"/>
        <v>0</v>
      </c>
    </row>
    <row r="46" spans="1:18" ht="25.5" x14ac:dyDescent="0.25">
      <c r="A46" t="str">
        <f t="shared" si="0"/>
        <v>2.5.2</v>
      </c>
      <c r="B46" s="84" t="s">
        <v>164</v>
      </c>
      <c r="C46" s="85"/>
      <c r="D46" s="86">
        <v>0</v>
      </c>
      <c r="E46" s="86">
        <v>0</v>
      </c>
      <c r="F46" s="87">
        <v>0</v>
      </c>
      <c r="G46" s="87">
        <v>0</v>
      </c>
      <c r="H46" s="87">
        <v>0</v>
      </c>
      <c r="I46" s="87">
        <f t="shared" si="39"/>
        <v>0</v>
      </c>
      <c r="J46" s="87">
        <f t="shared" si="31"/>
        <v>0</v>
      </c>
      <c r="K46" s="87">
        <f t="shared" si="32"/>
        <v>0</v>
      </c>
      <c r="L46" s="87">
        <f t="shared" si="33"/>
        <v>0</v>
      </c>
      <c r="M46" s="87">
        <f t="shared" si="34"/>
        <v>0</v>
      </c>
      <c r="N46" s="87">
        <f t="shared" si="35"/>
        <v>0</v>
      </c>
      <c r="O46" s="87">
        <f t="shared" si="36"/>
        <v>0</v>
      </c>
      <c r="P46" s="87">
        <f t="shared" si="37"/>
        <v>0</v>
      </c>
      <c r="Q46" s="87">
        <f t="shared" si="38"/>
        <v>0</v>
      </c>
      <c r="R46" s="85">
        <f t="shared" si="2"/>
        <v>0</v>
      </c>
    </row>
    <row r="47" spans="1:18" ht="25.5" x14ac:dyDescent="0.25">
      <c r="A47" t="str">
        <f t="shared" si="0"/>
        <v>2.5.3</v>
      </c>
      <c r="B47" s="84" t="s">
        <v>165</v>
      </c>
      <c r="C47" s="85"/>
      <c r="D47" s="86">
        <v>0</v>
      </c>
      <c r="E47" s="86">
        <v>0</v>
      </c>
      <c r="F47" s="87">
        <v>0</v>
      </c>
      <c r="G47" s="87">
        <v>0</v>
      </c>
      <c r="H47" s="87">
        <v>0</v>
      </c>
      <c r="I47" s="87">
        <f t="shared" si="39"/>
        <v>0</v>
      </c>
      <c r="J47" s="87">
        <f t="shared" si="31"/>
        <v>0</v>
      </c>
      <c r="K47" s="87">
        <f t="shared" si="32"/>
        <v>0</v>
      </c>
      <c r="L47" s="87">
        <f t="shared" si="33"/>
        <v>0</v>
      </c>
      <c r="M47" s="87">
        <f t="shared" si="34"/>
        <v>0</v>
      </c>
      <c r="N47" s="87">
        <f t="shared" si="35"/>
        <v>0</v>
      </c>
      <c r="O47" s="87">
        <f t="shared" si="36"/>
        <v>0</v>
      </c>
      <c r="P47" s="87">
        <f t="shared" si="37"/>
        <v>0</v>
      </c>
      <c r="Q47" s="87">
        <f t="shared" si="38"/>
        <v>0</v>
      </c>
      <c r="R47" s="85">
        <f t="shared" si="2"/>
        <v>0</v>
      </c>
    </row>
    <row r="48" spans="1:18" ht="25.5" x14ac:dyDescent="0.25">
      <c r="A48" t="str">
        <f t="shared" si="0"/>
        <v>2.5.4</v>
      </c>
      <c r="B48" s="84" t="s">
        <v>166</v>
      </c>
      <c r="C48" s="85"/>
      <c r="D48" s="86">
        <v>0</v>
      </c>
      <c r="E48" s="86">
        <v>0</v>
      </c>
      <c r="F48" s="87">
        <v>0</v>
      </c>
      <c r="G48" s="87">
        <v>0</v>
      </c>
      <c r="H48" s="87">
        <v>0</v>
      </c>
      <c r="I48" s="87">
        <f t="shared" si="39"/>
        <v>0</v>
      </c>
      <c r="J48" s="87">
        <f t="shared" si="31"/>
        <v>0</v>
      </c>
      <c r="K48" s="87">
        <f t="shared" si="32"/>
        <v>0</v>
      </c>
      <c r="L48" s="87">
        <f t="shared" si="33"/>
        <v>0</v>
      </c>
      <c r="M48" s="87">
        <f t="shared" si="34"/>
        <v>0</v>
      </c>
      <c r="N48" s="87">
        <f t="shared" si="35"/>
        <v>0</v>
      </c>
      <c r="O48" s="87">
        <f t="shared" si="36"/>
        <v>0</v>
      </c>
      <c r="P48" s="87">
        <f t="shared" si="37"/>
        <v>0</v>
      </c>
      <c r="Q48" s="87">
        <f t="shared" si="38"/>
        <v>0</v>
      </c>
      <c r="R48" s="85">
        <f t="shared" si="2"/>
        <v>0</v>
      </c>
    </row>
    <row r="49" spans="1:18" ht="25.5" x14ac:dyDescent="0.25">
      <c r="A49" t="str">
        <f t="shared" si="0"/>
        <v>2.5.6</v>
      </c>
      <c r="B49" s="84" t="s">
        <v>167</v>
      </c>
      <c r="C49" s="85"/>
      <c r="D49" s="86">
        <v>0</v>
      </c>
      <c r="E49" s="86">
        <v>0</v>
      </c>
      <c r="F49" s="87">
        <v>0</v>
      </c>
      <c r="G49" s="87">
        <v>0</v>
      </c>
      <c r="H49" s="87">
        <v>0</v>
      </c>
      <c r="I49" s="87">
        <f t="shared" si="39"/>
        <v>0</v>
      </c>
      <c r="J49" s="87">
        <f t="shared" si="31"/>
        <v>0</v>
      </c>
      <c r="K49" s="87">
        <f t="shared" si="32"/>
        <v>0</v>
      </c>
      <c r="L49" s="87">
        <f t="shared" si="33"/>
        <v>0</v>
      </c>
      <c r="M49" s="87">
        <f t="shared" si="34"/>
        <v>0</v>
      </c>
      <c r="N49" s="87">
        <f t="shared" si="35"/>
        <v>0</v>
      </c>
      <c r="O49" s="87">
        <f t="shared" si="36"/>
        <v>0</v>
      </c>
      <c r="P49" s="87">
        <f t="shared" si="37"/>
        <v>0</v>
      </c>
      <c r="Q49" s="87">
        <f t="shared" si="38"/>
        <v>0</v>
      </c>
      <c r="R49" s="85">
        <f t="shared" si="2"/>
        <v>0</v>
      </c>
    </row>
    <row r="50" spans="1:18" ht="25.5" x14ac:dyDescent="0.25">
      <c r="A50" t="str">
        <f t="shared" si="0"/>
        <v>2.5.9</v>
      </c>
      <c r="B50" s="84" t="s">
        <v>168</v>
      </c>
      <c r="C50" s="85"/>
      <c r="D50" s="86">
        <v>0</v>
      </c>
      <c r="E50" s="86">
        <v>0</v>
      </c>
      <c r="F50" s="87">
        <v>0</v>
      </c>
      <c r="G50" s="87">
        <v>0</v>
      </c>
      <c r="H50" s="87">
        <v>0</v>
      </c>
      <c r="I50" s="87">
        <f t="shared" si="39"/>
        <v>0</v>
      </c>
      <c r="J50" s="87">
        <f t="shared" si="31"/>
        <v>0</v>
      </c>
      <c r="K50" s="87">
        <f t="shared" si="32"/>
        <v>0</v>
      </c>
      <c r="L50" s="87">
        <f t="shared" si="33"/>
        <v>0</v>
      </c>
      <c r="M50" s="87">
        <f t="shared" si="34"/>
        <v>0</v>
      </c>
      <c r="N50" s="87">
        <f t="shared" si="35"/>
        <v>0</v>
      </c>
      <c r="O50" s="87">
        <f t="shared" si="36"/>
        <v>0</v>
      </c>
      <c r="P50" s="87">
        <f t="shared" si="37"/>
        <v>0</v>
      </c>
      <c r="Q50" s="87">
        <f t="shared" si="38"/>
        <v>0</v>
      </c>
      <c r="R50" s="85">
        <f t="shared" si="2"/>
        <v>0</v>
      </c>
    </row>
    <row r="51" spans="1:18" ht="24" customHeight="1" x14ac:dyDescent="0.25">
      <c r="A51" t="str">
        <f t="shared" si="0"/>
        <v>2.6</v>
      </c>
      <c r="B51" s="78" t="s">
        <v>62</v>
      </c>
      <c r="C51" s="81">
        <f>SUM(C52:C60)</f>
        <v>56502401</v>
      </c>
      <c r="D51" s="81">
        <f t="shared" ref="D51:Q51" si="40">SUM(D52:D60)</f>
        <v>0</v>
      </c>
      <c r="E51" s="81">
        <f t="shared" si="40"/>
        <v>0</v>
      </c>
      <c r="F51" s="81">
        <f t="shared" si="40"/>
        <v>0</v>
      </c>
      <c r="G51" s="81">
        <f>SUM(G52:G60)</f>
        <v>1786755.3399999999</v>
      </c>
      <c r="H51" s="81">
        <f t="shared" si="40"/>
        <v>3351662.8800000004</v>
      </c>
      <c r="I51" s="81">
        <f t="shared" si="40"/>
        <v>14289564.23</v>
      </c>
      <c r="J51" s="81">
        <f t="shared" si="40"/>
        <v>0</v>
      </c>
      <c r="K51" s="81">
        <f t="shared" si="40"/>
        <v>0</v>
      </c>
      <c r="L51" s="81">
        <f t="shared" si="40"/>
        <v>0</v>
      </c>
      <c r="M51" s="81">
        <f t="shared" si="40"/>
        <v>0</v>
      </c>
      <c r="N51" s="81">
        <f t="shared" si="40"/>
        <v>0</v>
      </c>
      <c r="O51" s="81">
        <f t="shared" si="40"/>
        <v>0</v>
      </c>
      <c r="P51" s="81">
        <f t="shared" si="40"/>
        <v>0</v>
      </c>
      <c r="Q51" s="81">
        <f t="shared" si="40"/>
        <v>0</v>
      </c>
      <c r="R51" s="85">
        <f t="shared" si="2"/>
        <v>19427982.450000003</v>
      </c>
    </row>
    <row r="52" spans="1:18" ht="21" customHeight="1" x14ac:dyDescent="0.25">
      <c r="A52" t="str">
        <f t="shared" si="0"/>
        <v>2.6.1</v>
      </c>
      <c r="B52" s="84" t="s">
        <v>63</v>
      </c>
      <c r="C52" s="85">
        <v>45015482</v>
      </c>
      <c r="D52" s="86">
        <v>0</v>
      </c>
      <c r="E52" s="86">
        <v>0</v>
      </c>
      <c r="F52" s="87">
        <v>0</v>
      </c>
      <c r="G52" s="87">
        <v>961842.62</v>
      </c>
      <c r="H52" s="87">
        <v>448761.41</v>
      </c>
      <c r="I52" s="87">
        <v>9760104.7300000004</v>
      </c>
      <c r="J52" s="87">
        <f t="shared" ref="J52:J60" si="41">+IFERROR(VLOOKUP(E52,gerardito,3,0),0)</f>
        <v>0</v>
      </c>
      <c r="K52" s="87">
        <f t="shared" ref="K52:K60" si="42">+IFERROR(VLOOKUP(F52,gerardito,3,0),0)</f>
        <v>0</v>
      </c>
      <c r="L52" s="87">
        <f t="shared" ref="L52:L60" si="43">+IFERROR(VLOOKUP(G52,gerardito,3,0),0)</f>
        <v>0</v>
      </c>
      <c r="M52" s="87">
        <f t="shared" ref="M52:M60" si="44">+IFERROR(VLOOKUP(H52,gerardito,3,0),0)</f>
        <v>0</v>
      </c>
      <c r="N52" s="87">
        <f t="shared" ref="N52:N60" si="45">+IFERROR(VLOOKUP(I52,gerardito,3,0),0)</f>
        <v>0</v>
      </c>
      <c r="O52" s="87">
        <f t="shared" ref="O52:O60" si="46">+IFERROR(VLOOKUP(J52,gerardito,3,0),0)</f>
        <v>0</v>
      </c>
      <c r="P52" s="87">
        <f t="shared" ref="P52:P60" si="47">+IFERROR(VLOOKUP(K52,gerardito,3,0),0)</f>
        <v>0</v>
      </c>
      <c r="Q52" s="87">
        <f t="shared" ref="Q52:Q60" si="48">+IFERROR(VLOOKUP(L52,gerardito,3,0),0)</f>
        <v>0</v>
      </c>
      <c r="R52" s="85">
        <f t="shared" si="2"/>
        <v>11170708.76</v>
      </c>
    </row>
    <row r="53" spans="1:18" ht="25.5" x14ac:dyDescent="0.25">
      <c r="A53" t="str">
        <f t="shared" si="0"/>
        <v>2.6.2</v>
      </c>
      <c r="B53" s="84" t="s">
        <v>169</v>
      </c>
      <c r="C53" s="85">
        <v>1000000</v>
      </c>
      <c r="D53" s="86">
        <v>0</v>
      </c>
      <c r="E53" s="86">
        <v>0</v>
      </c>
      <c r="F53" s="87">
        <v>0</v>
      </c>
      <c r="G53" s="87">
        <v>0</v>
      </c>
      <c r="H53" s="87">
        <v>0</v>
      </c>
      <c r="I53" s="87">
        <v>4068640</v>
      </c>
      <c r="J53" s="87">
        <f t="shared" si="41"/>
        <v>0</v>
      </c>
      <c r="K53" s="87">
        <f t="shared" si="42"/>
        <v>0</v>
      </c>
      <c r="L53" s="87">
        <f t="shared" si="43"/>
        <v>0</v>
      </c>
      <c r="M53" s="87">
        <f t="shared" si="44"/>
        <v>0</v>
      </c>
      <c r="N53" s="87">
        <f t="shared" si="45"/>
        <v>0</v>
      </c>
      <c r="O53" s="87">
        <f t="shared" si="46"/>
        <v>0</v>
      </c>
      <c r="P53" s="87">
        <f t="shared" si="47"/>
        <v>0</v>
      </c>
      <c r="Q53" s="87">
        <f t="shared" si="48"/>
        <v>0</v>
      </c>
      <c r="R53" s="85">
        <f t="shared" si="2"/>
        <v>4068640</v>
      </c>
    </row>
    <row r="54" spans="1:18" ht="25.5" x14ac:dyDescent="0.25">
      <c r="A54" t="str">
        <f t="shared" si="0"/>
        <v>2.6.3</v>
      </c>
      <c r="B54" s="84" t="s">
        <v>65</v>
      </c>
      <c r="C54" s="85">
        <v>600000</v>
      </c>
      <c r="D54" s="86">
        <v>0</v>
      </c>
      <c r="E54" s="86">
        <v>0</v>
      </c>
      <c r="F54" s="87">
        <v>0</v>
      </c>
      <c r="G54" s="87">
        <v>0</v>
      </c>
      <c r="H54" s="87">
        <v>58500</v>
      </c>
      <c r="I54" s="87">
        <v>0</v>
      </c>
      <c r="J54" s="87">
        <f t="shared" si="41"/>
        <v>0</v>
      </c>
      <c r="K54" s="87">
        <f t="shared" si="42"/>
        <v>0</v>
      </c>
      <c r="L54" s="87">
        <f t="shared" si="43"/>
        <v>0</v>
      </c>
      <c r="M54" s="87">
        <f t="shared" si="44"/>
        <v>0</v>
      </c>
      <c r="N54" s="87">
        <f t="shared" si="45"/>
        <v>0</v>
      </c>
      <c r="O54" s="87">
        <f t="shared" si="46"/>
        <v>0</v>
      </c>
      <c r="P54" s="87">
        <f t="shared" si="47"/>
        <v>0</v>
      </c>
      <c r="Q54" s="87">
        <f t="shared" si="48"/>
        <v>0</v>
      </c>
      <c r="R54" s="85">
        <f t="shared" si="2"/>
        <v>58500</v>
      </c>
    </row>
    <row r="55" spans="1:18" ht="25.5" x14ac:dyDescent="0.25">
      <c r="A55" t="str">
        <f t="shared" si="0"/>
        <v>2.6.4</v>
      </c>
      <c r="B55" s="84" t="s">
        <v>66</v>
      </c>
      <c r="C55" s="85">
        <v>0</v>
      </c>
      <c r="D55" s="86">
        <v>0</v>
      </c>
      <c r="E55" s="86">
        <v>0</v>
      </c>
      <c r="F55" s="87">
        <v>0</v>
      </c>
      <c r="G55" s="87">
        <v>0</v>
      </c>
      <c r="H55" s="87">
        <v>0</v>
      </c>
      <c r="I55" s="87">
        <v>0</v>
      </c>
      <c r="J55" s="87">
        <f t="shared" si="41"/>
        <v>0</v>
      </c>
      <c r="K55" s="87">
        <f t="shared" si="42"/>
        <v>0</v>
      </c>
      <c r="L55" s="87">
        <f t="shared" si="43"/>
        <v>0</v>
      </c>
      <c r="M55" s="87">
        <f t="shared" si="44"/>
        <v>0</v>
      </c>
      <c r="N55" s="87">
        <f t="shared" si="45"/>
        <v>0</v>
      </c>
      <c r="O55" s="87">
        <f t="shared" si="46"/>
        <v>0</v>
      </c>
      <c r="P55" s="87">
        <f t="shared" si="47"/>
        <v>0</v>
      </c>
      <c r="Q55" s="87">
        <f t="shared" si="48"/>
        <v>0</v>
      </c>
      <c r="R55" s="85">
        <f t="shared" si="2"/>
        <v>0</v>
      </c>
    </row>
    <row r="56" spans="1:18" ht="25.5" x14ac:dyDescent="0.25">
      <c r="A56" t="str">
        <f t="shared" si="0"/>
        <v>2.6.5</v>
      </c>
      <c r="B56" s="84" t="s">
        <v>67</v>
      </c>
      <c r="C56" s="85">
        <v>8786919</v>
      </c>
      <c r="D56" s="86">
        <v>0</v>
      </c>
      <c r="E56" s="86">
        <v>0</v>
      </c>
      <c r="F56" s="87">
        <v>0</v>
      </c>
      <c r="G56" s="87">
        <v>824912.72</v>
      </c>
      <c r="H56" s="87">
        <v>1454260.62</v>
      </c>
      <c r="I56" s="87">
        <v>99804.4</v>
      </c>
      <c r="J56" s="87">
        <f t="shared" si="41"/>
        <v>0</v>
      </c>
      <c r="K56" s="87">
        <f t="shared" si="42"/>
        <v>0</v>
      </c>
      <c r="L56" s="87">
        <f t="shared" si="43"/>
        <v>0</v>
      </c>
      <c r="M56" s="87">
        <f t="shared" si="44"/>
        <v>0</v>
      </c>
      <c r="N56" s="87">
        <f t="shared" si="45"/>
        <v>0</v>
      </c>
      <c r="O56" s="87">
        <f t="shared" si="46"/>
        <v>0</v>
      </c>
      <c r="P56" s="87">
        <f t="shared" si="47"/>
        <v>0</v>
      </c>
      <c r="Q56" s="87">
        <f t="shared" si="48"/>
        <v>0</v>
      </c>
      <c r="R56" s="85">
        <f t="shared" si="2"/>
        <v>2378977.7399999998</v>
      </c>
    </row>
    <row r="57" spans="1:18" x14ac:dyDescent="0.25">
      <c r="A57" t="str">
        <f t="shared" si="0"/>
        <v>2.6.6</v>
      </c>
      <c r="B57" s="84" t="s">
        <v>68</v>
      </c>
      <c r="C57" s="85">
        <v>100000</v>
      </c>
      <c r="D57" s="86">
        <v>0</v>
      </c>
      <c r="E57" s="86">
        <v>0</v>
      </c>
      <c r="F57" s="87">
        <v>0</v>
      </c>
      <c r="G57" s="87">
        <v>0</v>
      </c>
      <c r="H57" s="87">
        <v>211220</v>
      </c>
      <c r="I57" s="87">
        <v>0</v>
      </c>
      <c r="J57" s="87">
        <f t="shared" si="41"/>
        <v>0</v>
      </c>
      <c r="K57" s="87">
        <f t="shared" si="42"/>
        <v>0</v>
      </c>
      <c r="L57" s="87">
        <f t="shared" si="43"/>
        <v>0</v>
      </c>
      <c r="M57" s="87">
        <f t="shared" si="44"/>
        <v>0</v>
      </c>
      <c r="N57" s="87">
        <f t="shared" si="45"/>
        <v>0</v>
      </c>
      <c r="O57" s="87">
        <f t="shared" si="46"/>
        <v>0</v>
      </c>
      <c r="P57" s="87">
        <f t="shared" si="47"/>
        <v>0</v>
      </c>
      <c r="Q57" s="87">
        <f t="shared" si="48"/>
        <v>0</v>
      </c>
      <c r="R57" s="85">
        <f t="shared" si="2"/>
        <v>211220</v>
      </c>
    </row>
    <row r="58" spans="1:18" x14ac:dyDescent="0.25">
      <c r="A58" t="str">
        <f t="shared" si="0"/>
        <v>2.6.7</v>
      </c>
      <c r="B58" s="84" t="s">
        <v>170</v>
      </c>
      <c r="C58" s="85">
        <v>0</v>
      </c>
      <c r="D58" s="86">
        <v>0</v>
      </c>
      <c r="E58" s="86">
        <v>0</v>
      </c>
      <c r="F58" s="87">
        <v>0</v>
      </c>
      <c r="G58" s="87">
        <v>0</v>
      </c>
      <c r="H58" s="87">
        <v>0</v>
      </c>
      <c r="I58" s="87"/>
      <c r="J58" s="87">
        <f t="shared" si="41"/>
        <v>0</v>
      </c>
      <c r="K58" s="87">
        <f t="shared" si="42"/>
        <v>0</v>
      </c>
      <c r="L58" s="87">
        <f t="shared" si="43"/>
        <v>0</v>
      </c>
      <c r="M58" s="87">
        <f t="shared" si="44"/>
        <v>0</v>
      </c>
      <c r="N58" s="87">
        <f t="shared" si="45"/>
        <v>0</v>
      </c>
      <c r="O58" s="87">
        <f t="shared" si="46"/>
        <v>0</v>
      </c>
      <c r="P58" s="87">
        <f t="shared" si="47"/>
        <v>0</v>
      </c>
      <c r="Q58" s="87">
        <f t="shared" si="48"/>
        <v>0</v>
      </c>
      <c r="R58" s="85">
        <f t="shared" si="2"/>
        <v>0</v>
      </c>
    </row>
    <row r="59" spans="1:18" x14ac:dyDescent="0.25">
      <c r="A59" t="str">
        <f t="shared" si="0"/>
        <v>2.6.8</v>
      </c>
      <c r="B59" s="84" t="s">
        <v>69</v>
      </c>
      <c r="C59" s="85">
        <v>1000000</v>
      </c>
      <c r="D59" s="86">
        <v>0</v>
      </c>
      <c r="E59" s="86">
        <v>0</v>
      </c>
      <c r="F59" s="87">
        <v>0</v>
      </c>
      <c r="G59" s="87"/>
      <c r="H59" s="87">
        <v>1178920.8500000001</v>
      </c>
      <c r="I59" s="87">
        <v>361015.1</v>
      </c>
      <c r="J59" s="87">
        <f t="shared" si="41"/>
        <v>0</v>
      </c>
      <c r="K59" s="87">
        <f t="shared" si="42"/>
        <v>0</v>
      </c>
      <c r="L59" s="87">
        <f t="shared" si="43"/>
        <v>0</v>
      </c>
      <c r="M59" s="87">
        <f t="shared" si="44"/>
        <v>0</v>
      </c>
      <c r="N59" s="87">
        <f t="shared" si="45"/>
        <v>0</v>
      </c>
      <c r="O59" s="87">
        <f t="shared" si="46"/>
        <v>0</v>
      </c>
      <c r="P59" s="87">
        <f t="shared" si="47"/>
        <v>0</v>
      </c>
      <c r="Q59" s="87">
        <f t="shared" si="48"/>
        <v>0</v>
      </c>
      <c r="R59" s="85">
        <f t="shared" si="2"/>
        <v>1539935.9500000002</v>
      </c>
    </row>
    <row r="60" spans="1:18" ht="25.5" x14ac:dyDescent="0.25">
      <c r="A60" t="str">
        <f t="shared" si="0"/>
        <v>2.6.9</v>
      </c>
      <c r="B60" s="84" t="s">
        <v>70</v>
      </c>
      <c r="C60" s="85">
        <v>0</v>
      </c>
      <c r="D60" s="86">
        <v>0</v>
      </c>
      <c r="E60" s="86">
        <v>0</v>
      </c>
      <c r="F60" s="87">
        <v>0</v>
      </c>
      <c r="G60" s="87">
        <v>0</v>
      </c>
      <c r="H60" s="87">
        <v>0</v>
      </c>
      <c r="I60" s="87">
        <f t="shared" ref="I60" si="49">+IFERROR(VLOOKUP(D60,gerardito,3,0),0)</f>
        <v>0</v>
      </c>
      <c r="J60" s="87">
        <f t="shared" si="41"/>
        <v>0</v>
      </c>
      <c r="K60" s="87">
        <f t="shared" si="42"/>
        <v>0</v>
      </c>
      <c r="L60" s="87">
        <f t="shared" si="43"/>
        <v>0</v>
      </c>
      <c r="M60" s="87">
        <f t="shared" si="44"/>
        <v>0</v>
      </c>
      <c r="N60" s="87">
        <f t="shared" si="45"/>
        <v>0</v>
      </c>
      <c r="O60" s="87">
        <f t="shared" si="46"/>
        <v>0</v>
      </c>
      <c r="P60" s="87">
        <f t="shared" si="47"/>
        <v>0</v>
      </c>
      <c r="Q60" s="87">
        <f t="shared" si="48"/>
        <v>0</v>
      </c>
      <c r="R60" s="85">
        <f t="shared" si="2"/>
        <v>0</v>
      </c>
    </row>
    <row r="61" spans="1:18" ht="18" customHeight="1" x14ac:dyDescent="0.25">
      <c r="A61" t="str">
        <f t="shared" si="0"/>
        <v>2.7</v>
      </c>
      <c r="B61" s="78" t="s">
        <v>71</v>
      </c>
      <c r="C61" s="81">
        <f>SUM(C62:C65)</f>
        <v>102600000</v>
      </c>
      <c r="D61" s="81">
        <f t="shared" ref="D61:F61" si="50">SUM(D62:D65)</f>
        <v>0</v>
      </c>
      <c r="E61" s="81">
        <f t="shared" si="50"/>
        <v>0</v>
      </c>
      <c r="F61" s="81">
        <f t="shared" si="50"/>
        <v>0</v>
      </c>
      <c r="G61" s="81">
        <v>0</v>
      </c>
      <c r="H61" s="81">
        <v>0</v>
      </c>
      <c r="I61" s="81">
        <f t="shared" ref="I61:Q61" si="51">SUM(I62:I65)</f>
        <v>0</v>
      </c>
      <c r="J61" s="81">
        <f t="shared" si="51"/>
        <v>0</v>
      </c>
      <c r="K61" s="81">
        <f t="shared" si="51"/>
        <v>0</v>
      </c>
      <c r="L61" s="81">
        <f t="shared" si="51"/>
        <v>0</v>
      </c>
      <c r="M61" s="81">
        <f t="shared" si="51"/>
        <v>0</v>
      </c>
      <c r="N61" s="81">
        <f t="shared" si="51"/>
        <v>0</v>
      </c>
      <c r="O61" s="81">
        <f t="shared" si="51"/>
        <v>0</v>
      </c>
      <c r="P61" s="81">
        <f t="shared" si="51"/>
        <v>0</v>
      </c>
      <c r="Q61" s="81">
        <f t="shared" si="51"/>
        <v>0</v>
      </c>
      <c r="R61" s="85">
        <f t="shared" si="2"/>
        <v>0</v>
      </c>
    </row>
    <row r="62" spans="1:18" ht="18" customHeight="1" x14ac:dyDescent="0.25">
      <c r="A62" t="str">
        <f t="shared" si="0"/>
        <v>2.7.1</v>
      </c>
      <c r="B62" s="84" t="s">
        <v>72</v>
      </c>
      <c r="C62" s="85">
        <v>102600000</v>
      </c>
      <c r="D62" s="86">
        <v>0</v>
      </c>
      <c r="E62" s="86">
        <v>0</v>
      </c>
      <c r="F62" s="87">
        <v>0</v>
      </c>
      <c r="G62" s="87">
        <v>0</v>
      </c>
      <c r="H62" s="87">
        <v>0</v>
      </c>
      <c r="I62" s="87">
        <f t="shared" ref="I62:I81" si="52">+IFERROR(VLOOKUP(D62,gerardito,3,0),0)</f>
        <v>0</v>
      </c>
      <c r="J62" s="87">
        <f t="shared" ref="J62:J81" si="53">+IFERROR(VLOOKUP(E62,gerardito,3,0),0)</f>
        <v>0</v>
      </c>
      <c r="K62" s="87">
        <f t="shared" ref="K62:K81" si="54">+IFERROR(VLOOKUP(F62,gerardito,3,0),0)</f>
        <v>0</v>
      </c>
      <c r="L62" s="87">
        <f t="shared" ref="L62:L81" si="55">+IFERROR(VLOOKUP(G62,gerardito,3,0),0)</f>
        <v>0</v>
      </c>
      <c r="M62" s="87">
        <f t="shared" ref="M62:M81" si="56">+IFERROR(VLOOKUP(H62,gerardito,3,0),0)</f>
        <v>0</v>
      </c>
      <c r="N62" s="87">
        <f t="shared" ref="N62:N81" si="57">+IFERROR(VLOOKUP(I62,gerardito,3,0),0)</f>
        <v>0</v>
      </c>
      <c r="O62" s="87">
        <f t="shared" ref="O62:O81" si="58">+IFERROR(VLOOKUP(J62,gerardito,3,0),0)</f>
        <v>0</v>
      </c>
      <c r="P62" s="87">
        <f t="shared" ref="P62:P81" si="59">+IFERROR(VLOOKUP(K62,gerardito,3,0),0)</f>
        <v>0</v>
      </c>
      <c r="Q62" s="87">
        <f t="shared" ref="Q62:Q81" si="60">+IFERROR(VLOOKUP(L62,gerardito,3,0),0)</f>
        <v>0</v>
      </c>
      <c r="R62" s="85">
        <f t="shared" si="2"/>
        <v>0</v>
      </c>
    </row>
    <row r="63" spans="1:18" ht="18" customHeight="1" x14ac:dyDescent="0.25">
      <c r="A63" t="str">
        <f t="shared" si="0"/>
        <v>2.7.2</v>
      </c>
      <c r="B63" s="84" t="s">
        <v>73</v>
      </c>
      <c r="C63" s="85"/>
      <c r="D63" s="86">
        <v>0</v>
      </c>
      <c r="E63" s="86">
        <v>0</v>
      </c>
      <c r="F63" s="87">
        <v>0</v>
      </c>
      <c r="G63" s="87">
        <v>0</v>
      </c>
      <c r="H63" s="87">
        <v>0</v>
      </c>
      <c r="I63" s="87">
        <f t="shared" si="52"/>
        <v>0</v>
      </c>
      <c r="J63" s="87">
        <f t="shared" si="53"/>
        <v>0</v>
      </c>
      <c r="K63" s="87">
        <f t="shared" si="54"/>
        <v>0</v>
      </c>
      <c r="L63" s="87">
        <f t="shared" si="55"/>
        <v>0</v>
      </c>
      <c r="M63" s="87">
        <f t="shared" si="56"/>
        <v>0</v>
      </c>
      <c r="N63" s="87">
        <f t="shared" si="57"/>
        <v>0</v>
      </c>
      <c r="O63" s="87">
        <f t="shared" si="58"/>
        <v>0</v>
      </c>
      <c r="P63" s="87">
        <f t="shared" si="59"/>
        <v>0</v>
      </c>
      <c r="Q63" s="87">
        <f t="shared" si="60"/>
        <v>0</v>
      </c>
      <c r="R63" s="85">
        <f t="shared" si="2"/>
        <v>0</v>
      </c>
    </row>
    <row r="64" spans="1:18" ht="27" customHeight="1" x14ac:dyDescent="0.25">
      <c r="A64" t="str">
        <f t="shared" si="0"/>
        <v>2.7.3</v>
      </c>
      <c r="B64" s="84" t="s">
        <v>74</v>
      </c>
      <c r="C64" s="85"/>
      <c r="D64" s="86">
        <v>0</v>
      </c>
      <c r="E64" s="86">
        <v>0</v>
      </c>
      <c r="F64" s="87">
        <v>0</v>
      </c>
      <c r="G64" s="87">
        <v>0</v>
      </c>
      <c r="H64" s="87">
        <v>0</v>
      </c>
      <c r="I64" s="87">
        <f t="shared" si="52"/>
        <v>0</v>
      </c>
      <c r="J64" s="87">
        <f t="shared" si="53"/>
        <v>0</v>
      </c>
      <c r="K64" s="87">
        <f t="shared" si="54"/>
        <v>0</v>
      </c>
      <c r="L64" s="87">
        <f t="shared" si="55"/>
        <v>0</v>
      </c>
      <c r="M64" s="87">
        <f t="shared" si="56"/>
        <v>0</v>
      </c>
      <c r="N64" s="87">
        <f t="shared" si="57"/>
        <v>0</v>
      </c>
      <c r="O64" s="87">
        <f t="shared" si="58"/>
        <v>0</v>
      </c>
      <c r="P64" s="87">
        <f t="shared" si="59"/>
        <v>0</v>
      </c>
      <c r="Q64" s="87">
        <f t="shared" si="60"/>
        <v>0</v>
      </c>
      <c r="R64" s="85">
        <f t="shared" si="2"/>
        <v>0</v>
      </c>
    </row>
    <row r="65" spans="1:18" ht="36.75" customHeight="1" x14ac:dyDescent="0.25">
      <c r="A65" t="str">
        <f t="shared" si="0"/>
        <v>2.7.4</v>
      </c>
      <c r="B65" s="84" t="s">
        <v>75</v>
      </c>
      <c r="C65" s="85"/>
      <c r="D65" s="86">
        <v>0</v>
      </c>
      <c r="E65" s="86">
        <v>0</v>
      </c>
      <c r="F65" s="87">
        <v>0</v>
      </c>
      <c r="G65" s="87">
        <v>0</v>
      </c>
      <c r="H65" s="87">
        <v>0</v>
      </c>
      <c r="I65" s="87">
        <f t="shared" si="52"/>
        <v>0</v>
      </c>
      <c r="J65" s="87">
        <f t="shared" si="53"/>
        <v>0</v>
      </c>
      <c r="K65" s="87">
        <f t="shared" si="54"/>
        <v>0</v>
      </c>
      <c r="L65" s="87">
        <f t="shared" si="55"/>
        <v>0</v>
      </c>
      <c r="M65" s="87">
        <f t="shared" si="56"/>
        <v>0</v>
      </c>
      <c r="N65" s="87">
        <f t="shared" si="57"/>
        <v>0</v>
      </c>
      <c r="O65" s="87">
        <f t="shared" si="58"/>
        <v>0</v>
      </c>
      <c r="P65" s="87">
        <f t="shared" si="59"/>
        <v>0</v>
      </c>
      <c r="Q65" s="87">
        <f t="shared" si="60"/>
        <v>0</v>
      </c>
      <c r="R65" s="85">
        <f t="shared" si="2"/>
        <v>0</v>
      </c>
    </row>
    <row r="66" spans="1:18" ht="25.5" x14ac:dyDescent="0.25">
      <c r="A66" t="str">
        <f t="shared" si="0"/>
        <v>2.8</v>
      </c>
      <c r="B66" s="78" t="s">
        <v>76</v>
      </c>
      <c r="C66" s="81"/>
      <c r="D66" s="82">
        <v>0</v>
      </c>
      <c r="E66" s="82">
        <v>0</v>
      </c>
      <c r="F66" s="87">
        <v>0</v>
      </c>
      <c r="G66" s="87">
        <v>0</v>
      </c>
      <c r="H66" s="87">
        <v>0</v>
      </c>
      <c r="I66" s="87">
        <f t="shared" si="52"/>
        <v>0</v>
      </c>
      <c r="J66" s="87">
        <f t="shared" si="53"/>
        <v>0</v>
      </c>
      <c r="K66" s="87">
        <f t="shared" si="54"/>
        <v>0</v>
      </c>
      <c r="L66" s="87">
        <f t="shared" si="55"/>
        <v>0</v>
      </c>
      <c r="M66" s="87">
        <f t="shared" si="56"/>
        <v>0</v>
      </c>
      <c r="N66" s="87">
        <f t="shared" si="57"/>
        <v>0</v>
      </c>
      <c r="O66" s="87">
        <f t="shared" si="58"/>
        <v>0</v>
      </c>
      <c r="P66" s="87">
        <f t="shared" si="59"/>
        <v>0</v>
      </c>
      <c r="Q66" s="87">
        <f t="shared" si="60"/>
        <v>0</v>
      </c>
      <c r="R66" s="85">
        <f t="shared" si="2"/>
        <v>0</v>
      </c>
    </row>
    <row r="67" spans="1:18" x14ac:dyDescent="0.25">
      <c r="A67" t="str">
        <f t="shared" si="0"/>
        <v>2.8.1</v>
      </c>
      <c r="B67" s="84" t="s">
        <v>77</v>
      </c>
      <c r="C67" s="85"/>
      <c r="D67" s="86">
        <v>0</v>
      </c>
      <c r="E67" s="86">
        <v>0</v>
      </c>
      <c r="F67" s="87">
        <v>0</v>
      </c>
      <c r="G67" s="87">
        <v>0</v>
      </c>
      <c r="H67" s="87">
        <v>0</v>
      </c>
      <c r="I67" s="87">
        <f t="shared" si="52"/>
        <v>0</v>
      </c>
      <c r="J67" s="87">
        <f t="shared" si="53"/>
        <v>0</v>
      </c>
      <c r="K67" s="87">
        <f t="shared" si="54"/>
        <v>0</v>
      </c>
      <c r="L67" s="87">
        <f t="shared" si="55"/>
        <v>0</v>
      </c>
      <c r="M67" s="87">
        <f t="shared" si="56"/>
        <v>0</v>
      </c>
      <c r="N67" s="87">
        <f t="shared" si="57"/>
        <v>0</v>
      </c>
      <c r="O67" s="87">
        <f t="shared" si="58"/>
        <v>0</v>
      </c>
      <c r="P67" s="87">
        <f t="shared" si="59"/>
        <v>0</v>
      </c>
      <c r="Q67" s="87">
        <f t="shared" si="60"/>
        <v>0</v>
      </c>
      <c r="R67" s="85">
        <f t="shared" si="2"/>
        <v>0</v>
      </c>
    </row>
    <row r="68" spans="1:18" ht="25.5" x14ac:dyDescent="0.25">
      <c r="A68" t="str">
        <f t="shared" si="0"/>
        <v>2.8.2</v>
      </c>
      <c r="B68" s="84" t="s">
        <v>78</v>
      </c>
      <c r="C68" s="85"/>
      <c r="D68" s="86">
        <v>0</v>
      </c>
      <c r="E68" s="86">
        <v>0</v>
      </c>
      <c r="F68" s="87">
        <v>0</v>
      </c>
      <c r="G68" s="87">
        <v>0</v>
      </c>
      <c r="H68" s="87">
        <v>0</v>
      </c>
      <c r="I68" s="87">
        <f t="shared" si="52"/>
        <v>0</v>
      </c>
      <c r="J68" s="87">
        <f t="shared" si="53"/>
        <v>0</v>
      </c>
      <c r="K68" s="87">
        <f t="shared" si="54"/>
        <v>0</v>
      </c>
      <c r="L68" s="87">
        <f t="shared" si="55"/>
        <v>0</v>
      </c>
      <c r="M68" s="87">
        <f t="shared" si="56"/>
        <v>0</v>
      </c>
      <c r="N68" s="87">
        <f t="shared" si="57"/>
        <v>0</v>
      </c>
      <c r="O68" s="87">
        <f t="shared" si="58"/>
        <v>0</v>
      </c>
      <c r="P68" s="87">
        <f t="shared" si="59"/>
        <v>0</v>
      </c>
      <c r="Q68" s="87">
        <f t="shared" si="60"/>
        <v>0</v>
      </c>
      <c r="R68" s="85">
        <f t="shared" si="2"/>
        <v>0</v>
      </c>
    </row>
    <row r="69" spans="1:18" x14ac:dyDescent="0.25">
      <c r="A69" t="str">
        <f t="shared" si="0"/>
        <v>2.9</v>
      </c>
      <c r="B69" s="78" t="s">
        <v>79</v>
      </c>
      <c r="C69" s="81"/>
      <c r="D69" s="82">
        <v>0</v>
      </c>
      <c r="E69" s="82">
        <v>0</v>
      </c>
      <c r="F69" s="87">
        <v>0</v>
      </c>
      <c r="G69" s="87">
        <v>0</v>
      </c>
      <c r="H69" s="87">
        <v>0</v>
      </c>
      <c r="I69" s="87">
        <f t="shared" si="52"/>
        <v>0</v>
      </c>
      <c r="J69" s="87">
        <f t="shared" si="53"/>
        <v>0</v>
      </c>
      <c r="K69" s="87">
        <f t="shared" si="54"/>
        <v>0</v>
      </c>
      <c r="L69" s="87">
        <f t="shared" si="55"/>
        <v>0</v>
      </c>
      <c r="M69" s="87">
        <f t="shared" si="56"/>
        <v>0</v>
      </c>
      <c r="N69" s="87">
        <f t="shared" si="57"/>
        <v>0</v>
      </c>
      <c r="O69" s="87">
        <f t="shared" si="58"/>
        <v>0</v>
      </c>
      <c r="P69" s="87">
        <f t="shared" si="59"/>
        <v>0</v>
      </c>
      <c r="Q69" s="87">
        <f t="shared" si="60"/>
        <v>0</v>
      </c>
      <c r="R69" s="85">
        <f t="shared" si="2"/>
        <v>0</v>
      </c>
    </row>
    <row r="70" spans="1:18" ht="24.75" customHeight="1" x14ac:dyDescent="0.25">
      <c r="A70" t="str">
        <f t="shared" si="0"/>
        <v>2.9.1</v>
      </c>
      <c r="B70" s="84" t="s">
        <v>80</v>
      </c>
      <c r="C70" s="85"/>
      <c r="D70" s="86">
        <v>0</v>
      </c>
      <c r="E70" s="86">
        <v>0</v>
      </c>
      <c r="F70" s="87">
        <v>0</v>
      </c>
      <c r="G70" s="87">
        <v>0</v>
      </c>
      <c r="H70" s="87">
        <v>0</v>
      </c>
      <c r="I70" s="87">
        <f t="shared" si="52"/>
        <v>0</v>
      </c>
      <c r="J70" s="87">
        <f t="shared" si="53"/>
        <v>0</v>
      </c>
      <c r="K70" s="87">
        <f t="shared" si="54"/>
        <v>0</v>
      </c>
      <c r="L70" s="87">
        <f t="shared" si="55"/>
        <v>0</v>
      </c>
      <c r="M70" s="87">
        <f t="shared" si="56"/>
        <v>0</v>
      </c>
      <c r="N70" s="87">
        <f t="shared" si="57"/>
        <v>0</v>
      </c>
      <c r="O70" s="87">
        <f t="shared" si="58"/>
        <v>0</v>
      </c>
      <c r="P70" s="87">
        <f t="shared" si="59"/>
        <v>0</v>
      </c>
      <c r="Q70" s="87">
        <f t="shared" si="60"/>
        <v>0</v>
      </c>
      <c r="R70" s="85">
        <f t="shared" si="2"/>
        <v>0</v>
      </c>
    </row>
    <row r="71" spans="1:18" ht="24.75" customHeight="1" x14ac:dyDescent="0.25">
      <c r="A71" t="str">
        <f t="shared" si="0"/>
        <v>2.9.2</v>
      </c>
      <c r="B71" s="84" t="s">
        <v>81</v>
      </c>
      <c r="C71" s="85"/>
      <c r="D71" s="86">
        <v>0</v>
      </c>
      <c r="E71" s="86">
        <v>0</v>
      </c>
      <c r="F71" s="87">
        <v>0</v>
      </c>
      <c r="G71" s="87">
        <v>0</v>
      </c>
      <c r="H71" s="87">
        <v>0</v>
      </c>
      <c r="I71" s="87">
        <f t="shared" si="52"/>
        <v>0</v>
      </c>
      <c r="J71" s="87">
        <f t="shared" si="53"/>
        <v>0</v>
      </c>
      <c r="K71" s="87">
        <f t="shared" si="54"/>
        <v>0</v>
      </c>
      <c r="L71" s="87">
        <f t="shared" si="55"/>
        <v>0</v>
      </c>
      <c r="M71" s="87">
        <f t="shared" si="56"/>
        <v>0</v>
      </c>
      <c r="N71" s="87">
        <f t="shared" si="57"/>
        <v>0</v>
      </c>
      <c r="O71" s="87">
        <f t="shared" si="58"/>
        <v>0</v>
      </c>
      <c r="P71" s="87">
        <f t="shared" si="59"/>
        <v>0</v>
      </c>
      <c r="Q71" s="87">
        <f t="shared" si="60"/>
        <v>0</v>
      </c>
      <c r="R71" s="85">
        <f t="shared" si="2"/>
        <v>0</v>
      </c>
    </row>
    <row r="72" spans="1:18" ht="25.5" x14ac:dyDescent="0.25">
      <c r="A72" t="str">
        <f t="shared" si="0"/>
        <v>2.9.4</v>
      </c>
      <c r="B72" s="84" t="s">
        <v>82</v>
      </c>
      <c r="C72" s="85"/>
      <c r="D72" s="86">
        <v>0</v>
      </c>
      <c r="E72" s="86">
        <v>0</v>
      </c>
      <c r="F72" s="87">
        <v>0</v>
      </c>
      <c r="G72" s="87">
        <v>0</v>
      </c>
      <c r="H72" s="87">
        <v>0</v>
      </c>
      <c r="I72" s="87">
        <f t="shared" si="52"/>
        <v>0</v>
      </c>
      <c r="J72" s="87">
        <f t="shared" si="53"/>
        <v>0</v>
      </c>
      <c r="K72" s="87">
        <f t="shared" si="54"/>
        <v>0</v>
      </c>
      <c r="L72" s="87">
        <f t="shared" si="55"/>
        <v>0</v>
      </c>
      <c r="M72" s="87">
        <f t="shared" si="56"/>
        <v>0</v>
      </c>
      <c r="N72" s="87">
        <f t="shared" si="57"/>
        <v>0</v>
      </c>
      <c r="O72" s="87">
        <f t="shared" si="58"/>
        <v>0</v>
      </c>
      <c r="P72" s="87">
        <f t="shared" si="59"/>
        <v>0</v>
      </c>
      <c r="Q72" s="87">
        <f t="shared" si="60"/>
        <v>0</v>
      </c>
      <c r="R72" s="85">
        <f t="shared" si="2"/>
        <v>0</v>
      </c>
    </row>
    <row r="73" spans="1:18" ht="21" customHeight="1" x14ac:dyDescent="0.25">
      <c r="A73" t="str">
        <f t="shared" si="0"/>
        <v>4</v>
      </c>
      <c r="B73" s="78" t="s">
        <v>84</v>
      </c>
      <c r="C73" s="81"/>
      <c r="D73" s="82">
        <v>0</v>
      </c>
      <c r="E73" s="82">
        <v>0</v>
      </c>
      <c r="F73" s="87">
        <v>0</v>
      </c>
      <c r="G73" s="87">
        <v>0</v>
      </c>
      <c r="H73" s="87">
        <v>0</v>
      </c>
      <c r="I73" s="87">
        <f t="shared" si="52"/>
        <v>0</v>
      </c>
      <c r="J73" s="87">
        <f t="shared" si="53"/>
        <v>0</v>
      </c>
      <c r="K73" s="87">
        <f t="shared" si="54"/>
        <v>0</v>
      </c>
      <c r="L73" s="87">
        <f t="shared" si="55"/>
        <v>0</v>
      </c>
      <c r="M73" s="87">
        <f t="shared" si="56"/>
        <v>0</v>
      </c>
      <c r="N73" s="87">
        <f t="shared" si="57"/>
        <v>0</v>
      </c>
      <c r="O73" s="87">
        <f t="shared" si="58"/>
        <v>0</v>
      </c>
      <c r="P73" s="87">
        <f t="shared" si="59"/>
        <v>0</v>
      </c>
      <c r="Q73" s="87">
        <f t="shared" si="60"/>
        <v>0</v>
      </c>
      <c r="R73" s="85">
        <f t="shared" si="2"/>
        <v>0</v>
      </c>
    </row>
    <row r="74" spans="1:18" ht="23.25" customHeight="1" x14ac:dyDescent="0.25">
      <c r="A74" t="str">
        <f t="shared" ref="A74:A81" si="61">+TRIM(MID(B74,1,FIND("-",B74,1)-1))</f>
        <v>4.1</v>
      </c>
      <c r="B74" s="78" t="s">
        <v>85</v>
      </c>
      <c r="C74" s="81"/>
      <c r="D74" s="82">
        <v>0</v>
      </c>
      <c r="E74" s="82">
        <v>0</v>
      </c>
      <c r="F74" s="87">
        <v>0</v>
      </c>
      <c r="G74" s="87">
        <v>0</v>
      </c>
      <c r="H74" s="87">
        <v>0</v>
      </c>
      <c r="I74" s="87">
        <f t="shared" si="52"/>
        <v>0</v>
      </c>
      <c r="J74" s="87">
        <f t="shared" si="53"/>
        <v>0</v>
      </c>
      <c r="K74" s="87">
        <f t="shared" si="54"/>
        <v>0</v>
      </c>
      <c r="L74" s="87">
        <f t="shared" si="55"/>
        <v>0</v>
      </c>
      <c r="M74" s="87">
        <f t="shared" si="56"/>
        <v>0</v>
      </c>
      <c r="N74" s="87">
        <f t="shared" si="57"/>
        <v>0</v>
      </c>
      <c r="O74" s="87">
        <f t="shared" si="58"/>
        <v>0</v>
      </c>
      <c r="P74" s="87">
        <f t="shared" si="59"/>
        <v>0</v>
      </c>
      <c r="Q74" s="87">
        <f t="shared" si="60"/>
        <v>0</v>
      </c>
      <c r="R74" s="85">
        <f t="shared" ref="R74:R81" si="62">SUM(F74:Q74)</f>
        <v>0</v>
      </c>
    </row>
    <row r="75" spans="1:18" ht="25.5" x14ac:dyDescent="0.25">
      <c r="A75" t="str">
        <f t="shared" si="61"/>
        <v>4.1.1</v>
      </c>
      <c r="B75" s="84" t="s">
        <v>86</v>
      </c>
      <c r="C75" s="85"/>
      <c r="D75" s="86">
        <v>0</v>
      </c>
      <c r="E75" s="86">
        <v>0</v>
      </c>
      <c r="F75" s="87">
        <v>0</v>
      </c>
      <c r="G75" s="87">
        <v>0</v>
      </c>
      <c r="H75" s="87">
        <v>0</v>
      </c>
      <c r="I75" s="87">
        <f t="shared" si="52"/>
        <v>0</v>
      </c>
      <c r="J75" s="87">
        <f t="shared" si="53"/>
        <v>0</v>
      </c>
      <c r="K75" s="87">
        <f t="shared" si="54"/>
        <v>0</v>
      </c>
      <c r="L75" s="87">
        <f t="shared" si="55"/>
        <v>0</v>
      </c>
      <c r="M75" s="87">
        <f t="shared" si="56"/>
        <v>0</v>
      </c>
      <c r="N75" s="87">
        <f t="shared" si="57"/>
        <v>0</v>
      </c>
      <c r="O75" s="87">
        <f t="shared" si="58"/>
        <v>0</v>
      </c>
      <c r="P75" s="87">
        <f t="shared" si="59"/>
        <v>0</v>
      </c>
      <c r="Q75" s="87">
        <f t="shared" si="60"/>
        <v>0</v>
      </c>
      <c r="R75" s="85">
        <f t="shared" si="62"/>
        <v>0</v>
      </c>
    </row>
    <row r="76" spans="1:18" ht="25.5" x14ac:dyDescent="0.25">
      <c r="A76" t="str">
        <f t="shared" si="61"/>
        <v>4.1.2</v>
      </c>
      <c r="B76" s="84" t="s">
        <v>87</v>
      </c>
      <c r="C76" s="85"/>
      <c r="D76" s="86">
        <v>0</v>
      </c>
      <c r="E76" s="86">
        <v>0</v>
      </c>
      <c r="F76" s="87">
        <v>0</v>
      </c>
      <c r="G76" s="87">
        <v>0</v>
      </c>
      <c r="H76" s="87">
        <v>0</v>
      </c>
      <c r="I76" s="87">
        <f t="shared" si="52"/>
        <v>0</v>
      </c>
      <c r="J76" s="87">
        <f t="shared" si="53"/>
        <v>0</v>
      </c>
      <c r="K76" s="87">
        <f t="shared" si="54"/>
        <v>0</v>
      </c>
      <c r="L76" s="87">
        <f t="shared" si="55"/>
        <v>0</v>
      </c>
      <c r="M76" s="87">
        <f t="shared" si="56"/>
        <v>0</v>
      </c>
      <c r="N76" s="87">
        <f t="shared" si="57"/>
        <v>0</v>
      </c>
      <c r="O76" s="87">
        <f t="shared" si="58"/>
        <v>0</v>
      </c>
      <c r="P76" s="87">
        <f t="shared" si="59"/>
        <v>0</v>
      </c>
      <c r="Q76" s="87">
        <f t="shared" si="60"/>
        <v>0</v>
      </c>
      <c r="R76" s="85">
        <f t="shared" si="62"/>
        <v>0</v>
      </c>
    </row>
    <row r="77" spans="1:18" x14ac:dyDescent="0.25">
      <c r="A77" t="str">
        <f t="shared" si="61"/>
        <v>4.2</v>
      </c>
      <c r="B77" s="78" t="s">
        <v>88</v>
      </c>
      <c r="C77" s="81"/>
      <c r="D77" s="82">
        <v>0</v>
      </c>
      <c r="E77" s="82">
        <v>0</v>
      </c>
      <c r="F77" s="87">
        <v>0</v>
      </c>
      <c r="G77" s="87">
        <v>0</v>
      </c>
      <c r="H77" s="87">
        <v>0</v>
      </c>
      <c r="I77" s="87">
        <f t="shared" si="52"/>
        <v>0</v>
      </c>
      <c r="J77" s="87">
        <f t="shared" si="53"/>
        <v>0</v>
      </c>
      <c r="K77" s="87">
        <f t="shared" si="54"/>
        <v>0</v>
      </c>
      <c r="L77" s="87">
        <f t="shared" si="55"/>
        <v>0</v>
      </c>
      <c r="M77" s="87">
        <f t="shared" si="56"/>
        <v>0</v>
      </c>
      <c r="N77" s="87">
        <f t="shared" si="57"/>
        <v>0</v>
      </c>
      <c r="O77" s="87">
        <f t="shared" si="58"/>
        <v>0</v>
      </c>
      <c r="P77" s="87">
        <f t="shared" si="59"/>
        <v>0</v>
      </c>
      <c r="Q77" s="87">
        <f t="shared" si="60"/>
        <v>0</v>
      </c>
      <c r="R77" s="85">
        <f t="shared" si="62"/>
        <v>0</v>
      </c>
    </row>
    <row r="78" spans="1:18" ht="24" customHeight="1" x14ac:dyDescent="0.25">
      <c r="A78" t="str">
        <f t="shared" si="61"/>
        <v>4.2.1</v>
      </c>
      <c r="B78" s="84" t="s">
        <v>89</v>
      </c>
      <c r="C78" s="85"/>
      <c r="D78" s="86">
        <v>0</v>
      </c>
      <c r="E78" s="86">
        <v>0</v>
      </c>
      <c r="F78" s="87">
        <v>0</v>
      </c>
      <c r="G78" s="87">
        <v>0</v>
      </c>
      <c r="H78" s="87">
        <v>0</v>
      </c>
      <c r="I78" s="87">
        <f t="shared" si="52"/>
        <v>0</v>
      </c>
      <c r="J78" s="87">
        <f t="shared" si="53"/>
        <v>0</v>
      </c>
      <c r="K78" s="87">
        <f t="shared" si="54"/>
        <v>0</v>
      </c>
      <c r="L78" s="87">
        <f t="shared" si="55"/>
        <v>0</v>
      </c>
      <c r="M78" s="87">
        <f t="shared" si="56"/>
        <v>0</v>
      </c>
      <c r="N78" s="87">
        <f t="shared" si="57"/>
        <v>0</v>
      </c>
      <c r="O78" s="87">
        <f t="shared" si="58"/>
        <v>0</v>
      </c>
      <c r="P78" s="87">
        <f t="shared" si="59"/>
        <v>0</v>
      </c>
      <c r="Q78" s="87">
        <f t="shared" si="60"/>
        <v>0</v>
      </c>
      <c r="R78" s="85">
        <f t="shared" si="62"/>
        <v>0</v>
      </c>
    </row>
    <row r="79" spans="1:18" ht="23.25" customHeight="1" x14ac:dyDescent="0.25">
      <c r="A79" t="str">
        <f t="shared" si="61"/>
        <v>4.2.2</v>
      </c>
      <c r="B79" s="84" t="s">
        <v>90</v>
      </c>
      <c r="C79" s="85"/>
      <c r="D79" s="86">
        <v>0</v>
      </c>
      <c r="E79" s="86">
        <v>0</v>
      </c>
      <c r="F79" s="87">
        <v>0</v>
      </c>
      <c r="G79" s="87">
        <v>0</v>
      </c>
      <c r="H79" s="87">
        <v>0</v>
      </c>
      <c r="I79" s="87">
        <f t="shared" si="52"/>
        <v>0</v>
      </c>
      <c r="J79" s="87">
        <f t="shared" si="53"/>
        <v>0</v>
      </c>
      <c r="K79" s="87">
        <f t="shared" si="54"/>
        <v>0</v>
      </c>
      <c r="L79" s="87">
        <f t="shared" si="55"/>
        <v>0</v>
      </c>
      <c r="M79" s="87">
        <f t="shared" si="56"/>
        <v>0</v>
      </c>
      <c r="N79" s="87">
        <f t="shared" si="57"/>
        <v>0</v>
      </c>
      <c r="O79" s="87">
        <f t="shared" si="58"/>
        <v>0</v>
      </c>
      <c r="P79" s="87">
        <f t="shared" si="59"/>
        <v>0</v>
      </c>
      <c r="Q79" s="87">
        <f t="shared" si="60"/>
        <v>0</v>
      </c>
      <c r="R79" s="85">
        <f t="shared" si="62"/>
        <v>0</v>
      </c>
    </row>
    <row r="80" spans="1:18" ht="30.75" customHeight="1" x14ac:dyDescent="0.25">
      <c r="A80" t="str">
        <f t="shared" si="61"/>
        <v>4.3</v>
      </c>
      <c r="B80" s="78" t="s">
        <v>91</v>
      </c>
      <c r="C80" s="81"/>
      <c r="D80" s="82">
        <v>0</v>
      </c>
      <c r="E80" s="82">
        <v>0</v>
      </c>
      <c r="F80" s="87">
        <v>0</v>
      </c>
      <c r="G80" s="87">
        <v>0</v>
      </c>
      <c r="H80" s="87">
        <v>0</v>
      </c>
      <c r="I80" s="87">
        <f t="shared" si="52"/>
        <v>0</v>
      </c>
      <c r="J80" s="87">
        <f t="shared" si="53"/>
        <v>0</v>
      </c>
      <c r="K80" s="87">
        <f t="shared" si="54"/>
        <v>0</v>
      </c>
      <c r="L80" s="87">
        <f t="shared" si="55"/>
        <v>0</v>
      </c>
      <c r="M80" s="87">
        <f t="shared" si="56"/>
        <v>0</v>
      </c>
      <c r="N80" s="87">
        <f t="shared" si="57"/>
        <v>0</v>
      </c>
      <c r="O80" s="87">
        <f t="shared" si="58"/>
        <v>0</v>
      </c>
      <c r="P80" s="87">
        <f t="shared" si="59"/>
        <v>0</v>
      </c>
      <c r="Q80" s="87">
        <f t="shared" si="60"/>
        <v>0</v>
      </c>
      <c r="R80" s="85">
        <f t="shared" si="62"/>
        <v>0</v>
      </c>
    </row>
    <row r="81" spans="1:18" ht="25.5" x14ac:dyDescent="0.25">
      <c r="A81" t="str">
        <f t="shared" si="61"/>
        <v>4.3.5</v>
      </c>
      <c r="B81" s="84" t="s">
        <v>92</v>
      </c>
      <c r="C81" s="85"/>
      <c r="D81" s="86">
        <v>0</v>
      </c>
      <c r="E81" s="86">
        <v>0</v>
      </c>
      <c r="F81" s="87">
        <v>0</v>
      </c>
      <c r="G81" s="87">
        <v>0</v>
      </c>
      <c r="H81" s="87">
        <v>0</v>
      </c>
      <c r="I81" s="87">
        <f t="shared" si="52"/>
        <v>0</v>
      </c>
      <c r="J81" s="87">
        <f t="shared" si="53"/>
        <v>0</v>
      </c>
      <c r="K81" s="87">
        <f t="shared" si="54"/>
        <v>0</v>
      </c>
      <c r="L81" s="87">
        <f t="shared" si="55"/>
        <v>0</v>
      </c>
      <c r="M81" s="87">
        <f t="shared" si="56"/>
        <v>0</v>
      </c>
      <c r="N81" s="87">
        <f t="shared" si="57"/>
        <v>0</v>
      </c>
      <c r="O81" s="87">
        <f t="shared" si="58"/>
        <v>0</v>
      </c>
      <c r="P81" s="87">
        <f t="shared" si="59"/>
        <v>0</v>
      </c>
      <c r="Q81" s="87">
        <f t="shared" si="60"/>
        <v>0</v>
      </c>
      <c r="R81" s="85">
        <f t="shared" si="62"/>
        <v>0</v>
      </c>
    </row>
    <row r="82" spans="1:18" x14ac:dyDescent="0.25">
      <c r="B82" s="61" t="s">
        <v>171</v>
      </c>
      <c r="C82" s="88">
        <f t="shared" ref="C82:R82" si="63">+C10+C16+C26+C35+C51+C61</f>
        <v>2707281872</v>
      </c>
      <c r="D82" s="88">
        <f t="shared" si="63"/>
        <v>0</v>
      </c>
      <c r="E82" s="88">
        <f t="shared" si="63"/>
        <v>0</v>
      </c>
      <c r="F82" s="88">
        <f t="shared" si="63"/>
        <v>76774250.230000004</v>
      </c>
      <c r="G82" s="88">
        <f t="shared" si="63"/>
        <v>217427877.77000001</v>
      </c>
      <c r="H82" s="88">
        <f t="shared" si="63"/>
        <v>152404963.96000001</v>
      </c>
      <c r="I82" s="88">
        <f t="shared" si="63"/>
        <v>154875850.71000001</v>
      </c>
      <c r="J82" s="88">
        <f t="shared" si="63"/>
        <v>0</v>
      </c>
      <c r="K82" s="88">
        <f t="shared" si="63"/>
        <v>0</v>
      </c>
      <c r="L82" s="88">
        <f t="shared" si="63"/>
        <v>0</v>
      </c>
      <c r="M82" s="88">
        <f t="shared" si="63"/>
        <v>0</v>
      </c>
      <c r="N82" s="88">
        <f t="shared" si="63"/>
        <v>0</v>
      </c>
      <c r="O82" s="88">
        <f t="shared" si="63"/>
        <v>0</v>
      </c>
      <c r="P82" s="88">
        <f t="shared" si="63"/>
        <v>0</v>
      </c>
      <c r="Q82" s="88">
        <f t="shared" si="63"/>
        <v>0</v>
      </c>
      <c r="R82" s="88">
        <f t="shared" si="63"/>
        <v>601482942.67000008</v>
      </c>
    </row>
    <row r="83" spans="1:18" x14ac:dyDescent="0.25">
      <c r="B83" s="89" t="s">
        <v>95</v>
      </c>
      <c r="G83" s="91"/>
      <c r="H83" s="92"/>
      <c r="I83" s="92"/>
      <c r="J83" s="92"/>
      <c r="K83" s="92"/>
      <c r="L83" s="92"/>
      <c r="M83" s="92"/>
      <c r="N83" s="92"/>
      <c r="O83" s="92"/>
      <c r="P83" s="92"/>
      <c r="Q83" s="90"/>
      <c r="R83" s="90"/>
    </row>
    <row r="84" spans="1:18" x14ac:dyDescent="0.25">
      <c r="B84" s="2"/>
      <c r="D84" s="93"/>
      <c r="E84" s="93"/>
      <c r="H84" s="94"/>
      <c r="J84" s="94"/>
    </row>
    <row r="85" spans="1:18" ht="15" customHeight="1" x14ac:dyDescent="0.25">
      <c r="B85" s="108" t="s">
        <v>173</v>
      </c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</row>
    <row r="86" spans="1:18" x14ac:dyDescent="0.25">
      <c r="B86" s="109" t="s">
        <v>174</v>
      </c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</row>
    <row r="87" spans="1:18" x14ac:dyDescent="0.25">
      <c r="B87" s="109" t="s">
        <v>98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</row>
    <row r="88" spans="1:18" x14ac:dyDescent="0.25">
      <c r="B88" s="2"/>
    </row>
  </sheetData>
  <mergeCells count="14">
    <mergeCell ref="R7:R8"/>
    <mergeCell ref="B85:R85"/>
    <mergeCell ref="B86:R86"/>
    <mergeCell ref="B87:R87"/>
    <mergeCell ref="B1:R1"/>
    <mergeCell ref="B2:R2"/>
    <mergeCell ref="B3:R3"/>
    <mergeCell ref="B4:R4"/>
    <mergeCell ref="B5:R5"/>
    <mergeCell ref="B7:B8"/>
    <mergeCell ref="C7:C8"/>
    <mergeCell ref="D7:D8"/>
    <mergeCell ref="E7:E8"/>
    <mergeCell ref="F7:I7"/>
  </mergeCells>
  <pageMargins left="0.11811023622047245" right="0.11811023622047245" top="0.35433070866141736" bottom="0.19685039370078741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57E3C-0D4A-4856-BE1C-36BB72F91991}">
  <dimension ref="A1:AB89"/>
  <sheetViews>
    <sheetView showGridLines="0" topLeftCell="A35" zoomScale="80" zoomScaleNormal="80" zoomScaleSheetLayoutView="70" workbookViewId="0">
      <selection activeCell="Y24" sqref="Y24"/>
    </sheetView>
  </sheetViews>
  <sheetFormatPr baseColWidth="10" defaultColWidth="9.140625" defaultRowHeight="15" x14ac:dyDescent="0.25"/>
  <cols>
    <col min="1" max="1" width="9" customWidth="1"/>
    <col min="2" max="2" width="75" style="1" customWidth="1"/>
    <col min="3" max="3" width="26.85546875" style="2" customWidth="1"/>
    <col min="4" max="4" width="22.42578125" customWidth="1"/>
    <col min="5" max="5" width="19.7109375" hidden="1" customWidth="1"/>
    <col min="6" max="15" width="16" hidden="1" customWidth="1"/>
    <col min="16" max="16" width="18.28515625" style="3" hidden="1" customWidth="1"/>
    <col min="17" max="17" width="0.140625" customWidth="1"/>
    <col min="18" max="20" width="9.140625" customWidth="1"/>
    <col min="25" max="25" width="30.42578125" customWidth="1"/>
    <col min="28" max="28" width="12.28515625" bestFit="1" customWidth="1"/>
  </cols>
  <sheetData>
    <row r="1" spans="1:28" ht="6.75" customHeight="1" x14ac:dyDescent="0.25"/>
    <row r="2" spans="1:28" ht="25.5" customHeight="1" x14ac:dyDescent="0.25">
      <c r="B2" s="118" t="s">
        <v>0</v>
      </c>
      <c r="C2" s="118"/>
      <c r="D2" s="118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8" ht="18.75" customHeight="1" x14ac:dyDescent="0.25">
      <c r="B3" s="119" t="s">
        <v>1</v>
      </c>
      <c r="C3" s="119"/>
      <c r="D3" s="119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8" ht="18.75" customHeight="1" x14ac:dyDescent="0.25">
      <c r="B4" s="120" t="s">
        <v>2</v>
      </c>
      <c r="C4" s="120"/>
      <c r="D4" s="120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28" ht="15.75" customHeight="1" x14ac:dyDescent="0.25">
      <c r="B5" s="120" t="s">
        <v>3</v>
      </c>
      <c r="C5" s="120"/>
      <c r="D5" s="120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8" x14ac:dyDescent="0.25">
      <c r="B6" s="121" t="s">
        <v>4</v>
      </c>
      <c r="C6" s="121"/>
      <c r="D6" s="121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1:28" x14ac:dyDescent="0.25">
      <c r="B7" s="9"/>
      <c r="C7" s="10"/>
    </row>
    <row r="8" spans="1:28" ht="21.75" customHeight="1" x14ac:dyDescent="0.25">
      <c r="B8" s="11" t="s">
        <v>5</v>
      </c>
      <c r="C8" s="11" t="s">
        <v>6</v>
      </c>
      <c r="D8" s="11" t="s">
        <v>7</v>
      </c>
      <c r="E8" s="11" t="s">
        <v>8</v>
      </c>
      <c r="F8" s="11" t="s">
        <v>9</v>
      </c>
      <c r="G8" s="11" t="s">
        <v>10</v>
      </c>
      <c r="H8" s="11" t="s">
        <v>11</v>
      </c>
      <c r="I8" s="11" t="s">
        <v>12</v>
      </c>
      <c r="J8" s="11" t="s">
        <v>13</v>
      </c>
      <c r="K8" s="11" t="s">
        <v>14</v>
      </c>
      <c r="L8" s="11" t="s">
        <v>15</v>
      </c>
      <c r="M8" s="11" t="s">
        <v>16</v>
      </c>
      <c r="N8" s="11" t="s">
        <v>17</v>
      </c>
      <c r="O8" s="11" t="s">
        <v>18</v>
      </c>
      <c r="P8" s="3" t="s">
        <v>19</v>
      </c>
    </row>
    <row r="9" spans="1:28" x14ac:dyDescent="0.25">
      <c r="B9" s="12" t="s">
        <v>20</v>
      </c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28" x14ac:dyDescent="0.25">
      <c r="A10" t="str">
        <f>+TRIM(MID(B10,1,FIND("-",B10,1)-1))</f>
        <v>2.1</v>
      </c>
      <c r="B10" s="15" t="s">
        <v>21</v>
      </c>
      <c r="C10" s="16">
        <f>SUM(C11:C15)</f>
        <v>1161536477.9957135</v>
      </c>
      <c r="D10" s="16">
        <f>SUM(D11:D15)</f>
        <v>98765217.49000001</v>
      </c>
      <c r="E10" s="16">
        <f t="shared" ref="E10:O10" si="0">SUM(E11:E15)</f>
        <v>0</v>
      </c>
      <c r="F10" s="16">
        <f t="shared" si="0"/>
        <v>0</v>
      </c>
      <c r="G10" s="16">
        <f t="shared" si="0"/>
        <v>0</v>
      </c>
      <c r="H10" s="16">
        <f t="shared" si="0"/>
        <v>0</v>
      </c>
      <c r="I10" s="16">
        <f t="shared" si="0"/>
        <v>0</v>
      </c>
      <c r="J10" s="16">
        <f t="shared" si="0"/>
        <v>0</v>
      </c>
      <c r="K10" s="16">
        <f t="shared" si="0"/>
        <v>0</v>
      </c>
      <c r="L10" s="16">
        <f t="shared" si="0"/>
        <v>0</v>
      </c>
      <c r="M10" s="16">
        <f t="shared" si="0"/>
        <v>0</v>
      </c>
      <c r="N10" s="16">
        <f t="shared" si="0"/>
        <v>0</v>
      </c>
      <c r="O10" s="16">
        <f t="shared" si="0"/>
        <v>0</v>
      </c>
      <c r="P10" s="17">
        <f t="shared" ref="P10:P41" si="1">+VLOOKUP(A10,gerardito,3,0)</f>
        <v>98673776.810000002</v>
      </c>
      <c r="Q10" s="18">
        <f t="shared" ref="Q10:Q73" si="2">+D10-P10</f>
        <v>91440.680000007153</v>
      </c>
      <c r="Y10" s="3"/>
    </row>
    <row r="11" spans="1:28" x14ac:dyDescent="0.25">
      <c r="A11" t="str">
        <f t="shared" ref="A11:A71" si="3">+TRIM(MID(B11,1,FIND("-",B11,1)-1))</f>
        <v>2.1.1</v>
      </c>
      <c r="B11" s="19" t="s">
        <v>22</v>
      </c>
      <c r="C11" s="20">
        <v>934501133.99571347</v>
      </c>
      <c r="D11" s="20">
        <f>+IFERROR(VLOOKUP(A11,gerardito,3,0),0)</f>
        <v>84586709.090000004</v>
      </c>
      <c r="E11" s="17">
        <f t="shared" ref="D11:F15" si="4">+IFERROR(VLOOKUP(B11,gerardito,3,0),0)</f>
        <v>0</v>
      </c>
      <c r="F11" s="17">
        <f t="shared" si="4"/>
        <v>0</v>
      </c>
      <c r="G11" s="17">
        <f t="shared" ref="G11:O15" si="5">+IFERROR(VLOOKUP(D11,gerardito,3,0),0)</f>
        <v>0</v>
      </c>
      <c r="H11" s="17">
        <f t="shared" si="5"/>
        <v>0</v>
      </c>
      <c r="I11" s="17">
        <f t="shared" si="5"/>
        <v>0</v>
      </c>
      <c r="J11" s="17">
        <f t="shared" si="5"/>
        <v>0</v>
      </c>
      <c r="K11" s="17">
        <f t="shared" si="5"/>
        <v>0</v>
      </c>
      <c r="L11" s="17">
        <f t="shared" si="5"/>
        <v>0</v>
      </c>
      <c r="M11" s="17">
        <f t="shared" si="5"/>
        <v>0</v>
      </c>
      <c r="N11" s="17">
        <f t="shared" si="5"/>
        <v>0</v>
      </c>
      <c r="O11" s="17">
        <f t="shared" si="5"/>
        <v>0</v>
      </c>
      <c r="P11" s="3">
        <f t="shared" si="1"/>
        <v>84586709.090000004</v>
      </c>
      <c r="Q11" s="18">
        <f t="shared" si="2"/>
        <v>0</v>
      </c>
    </row>
    <row r="12" spans="1:28" x14ac:dyDescent="0.25">
      <c r="A12" t="str">
        <f t="shared" si="3"/>
        <v>2.1.2</v>
      </c>
      <c r="B12" s="19" t="s">
        <v>23</v>
      </c>
      <c r="C12" s="20">
        <v>120083343</v>
      </c>
      <c r="D12" s="20">
        <f t="shared" si="4"/>
        <v>1147981.1100000001</v>
      </c>
      <c r="E12" s="17">
        <f t="shared" si="4"/>
        <v>0</v>
      </c>
      <c r="F12" s="17">
        <f t="shared" si="4"/>
        <v>0</v>
      </c>
      <c r="G12" s="17">
        <f t="shared" si="5"/>
        <v>0</v>
      </c>
      <c r="H12" s="17">
        <f t="shared" si="5"/>
        <v>0</v>
      </c>
      <c r="I12" s="17">
        <f t="shared" si="5"/>
        <v>0</v>
      </c>
      <c r="J12" s="17">
        <f t="shared" si="5"/>
        <v>0</v>
      </c>
      <c r="K12" s="17">
        <f t="shared" si="5"/>
        <v>0</v>
      </c>
      <c r="L12" s="17">
        <f t="shared" si="5"/>
        <v>0</v>
      </c>
      <c r="M12" s="17">
        <f t="shared" si="5"/>
        <v>0</v>
      </c>
      <c r="N12" s="17">
        <f t="shared" si="5"/>
        <v>0</v>
      </c>
      <c r="O12" s="17">
        <f t="shared" si="5"/>
        <v>0</v>
      </c>
      <c r="P12" s="3">
        <f t="shared" si="1"/>
        <v>1147981.1100000001</v>
      </c>
      <c r="Q12" s="18">
        <f t="shared" si="2"/>
        <v>0</v>
      </c>
    </row>
    <row r="13" spans="1:28" x14ac:dyDescent="0.25">
      <c r="A13" t="str">
        <f t="shared" si="3"/>
        <v>2.1.3</v>
      </c>
      <c r="B13" s="19" t="s">
        <v>24</v>
      </c>
      <c r="C13" s="20">
        <v>500000</v>
      </c>
      <c r="D13" s="20">
        <f t="shared" si="4"/>
        <v>0</v>
      </c>
      <c r="E13" s="17">
        <f t="shared" si="4"/>
        <v>0</v>
      </c>
      <c r="F13" s="17">
        <f t="shared" si="4"/>
        <v>0</v>
      </c>
      <c r="G13" s="17">
        <f t="shared" si="5"/>
        <v>0</v>
      </c>
      <c r="H13" s="17">
        <f t="shared" si="5"/>
        <v>0</v>
      </c>
      <c r="I13" s="17">
        <f t="shared" si="5"/>
        <v>0</v>
      </c>
      <c r="J13" s="17">
        <f t="shared" si="5"/>
        <v>0</v>
      </c>
      <c r="K13" s="17">
        <f t="shared" si="5"/>
        <v>0</v>
      </c>
      <c r="L13" s="17">
        <f t="shared" si="5"/>
        <v>0</v>
      </c>
      <c r="M13" s="17">
        <f t="shared" si="5"/>
        <v>0</v>
      </c>
      <c r="N13" s="17">
        <f t="shared" si="5"/>
        <v>0</v>
      </c>
      <c r="O13" s="17">
        <f t="shared" si="5"/>
        <v>0</v>
      </c>
      <c r="P13" s="3" t="e">
        <f t="shared" si="1"/>
        <v>#N/A</v>
      </c>
      <c r="Q13" s="18" t="e">
        <f t="shared" si="2"/>
        <v>#N/A</v>
      </c>
    </row>
    <row r="14" spans="1:28" x14ac:dyDescent="0.25">
      <c r="A14" t="str">
        <f t="shared" si="3"/>
        <v>2.1.4</v>
      </c>
      <c r="B14" s="19" t="s">
        <v>25</v>
      </c>
      <c r="C14" s="20">
        <v>120000</v>
      </c>
      <c r="D14" s="20">
        <f t="shared" si="4"/>
        <v>0</v>
      </c>
      <c r="E14" s="17">
        <f t="shared" si="4"/>
        <v>0</v>
      </c>
      <c r="F14" s="17">
        <f t="shared" si="4"/>
        <v>0</v>
      </c>
      <c r="G14" s="17">
        <f t="shared" si="5"/>
        <v>0</v>
      </c>
      <c r="H14" s="17">
        <f t="shared" si="5"/>
        <v>0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0</v>
      </c>
      <c r="O14" s="17">
        <f t="shared" si="5"/>
        <v>0</v>
      </c>
      <c r="P14" s="3">
        <f t="shared" si="1"/>
        <v>0</v>
      </c>
      <c r="Q14" s="18">
        <f t="shared" si="2"/>
        <v>0</v>
      </c>
    </row>
    <row r="15" spans="1:28" x14ac:dyDescent="0.25">
      <c r="A15" t="str">
        <f t="shared" si="3"/>
        <v>2.1.5</v>
      </c>
      <c r="B15" s="21" t="s">
        <v>26</v>
      </c>
      <c r="C15" s="22">
        <v>106332001</v>
      </c>
      <c r="D15" s="22">
        <f t="shared" si="4"/>
        <v>13030527.289999999</v>
      </c>
      <c r="E15" s="17">
        <f t="shared" si="4"/>
        <v>0</v>
      </c>
      <c r="F15" s="17">
        <f t="shared" si="4"/>
        <v>0</v>
      </c>
      <c r="G15" s="17">
        <f t="shared" si="5"/>
        <v>0</v>
      </c>
      <c r="H15" s="17">
        <f t="shared" si="5"/>
        <v>0</v>
      </c>
      <c r="I15" s="17">
        <f t="shared" si="5"/>
        <v>0</v>
      </c>
      <c r="J15" s="17">
        <f t="shared" si="5"/>
        <v>0</v>
      </c>
      <c r="K15" s="17">
        <f t="shared" si="5"/>
        <v>0</v>
      </c>
      <c r="L15" s="17">
        <f t="shared" si="5"/>
        <v>0</v>
      </c>
      <c r="M15" s="17">
        <f t="shared" si="5"/>
        <v>0</v>
      </c>
      <c r="N15" s="17">
        <f t="shared" si="5"/>
        <v>0</v>
      </c>
      <c r="O15" s="17">
        <f t="shared" si="5"/>
        <v>0</v>
      </c>
      <c r="P15" s="3">
        <f t="shared" si="1"/>
        <v>13030527.289999999</v>
      </c>
      <c r="Q15" s="18">
        <f t="shared" si="2"/>
        <v>0</v>
      </c>
      <c r="Y15" s="3"/>
      <c r="AB15" s="18"/>
    </row>
    <row r="16" spans="1:28" x14ac:dyDescent="0.25">
      <c r="A16" t="str">
        <f t="shared" si="3"/>
        <v>2.2</v>
      </c>
      <c r="B16" s="23" t="s">
        <v>27</v>
      </c>
      <c r="C16" s="24">
        <f>SUM(C17:C25)</f>
        <v>897425702.99733102</v>
      </c>
      <c r="D16" s="24">
        <f>SUM(D17:D25)</f>
        <v>19587215.110000003</v>
      </c>
      <c r="E16" s="16">
        <f t="shared" ref="E16:O16" si="6">SUM(E17:E25)</f>
        <v>0</v>
      </c>
      <c r="F16" s="16">
        <f t="shared" si="6"/>
        <v>0</v>
      </c>
      <c r="G16" s="16">
        <f t="shared" si="6"/>
        <v>0</v>
      </c>
      <c r="H16" s="16">
        <f t="shared" si="6"/>
        <v>0</v>
      </c>
      <c r="I16" s="16">
        <f t="shared" si="6"/>
        <v>0</v>
      </c>
      <c r="J16" s="16">
        <f t="shared" si="6"/>
        <v>0</v>
      </c>
      <c r="K16" s="16">
        <f t="shared" si="6"/>
        <v>0</v>
      </c>
      <c r="L16" s="16">
        <f t="shared" si="6"/>
        <v>0</v>
      </c>
      <c r="M16" s="16">
        <f t="shared" si="6"/>
        <v>0</v>
      </c>
      <c r="N16" s="16">
        <f t="shared" si="6"/>
        <v>0</v>
      </c>
      <c r="O16" s="16">
        <f t="shared" si="6"/>
        <v>0</v>
      </c>
      <c r="P16" s="3">
        <f t="shared" si="1"/>
        <v>19587215.109999999</v>
      </c>
      <c r="Q16" s="18">
        <f t="shared" si="2"/>
        <v>0</v>
      </c>
    </row>
    <row r="17" spans="1:28" x14ac:dyDescent="0.25">
      <c r="A17" t="str">
        <f t="shared" si="3"/>
        <v>2.2.1</v>
      </c>
      <c r="B17" s="19" t="s">
        <v>28</v>
      </c>
      <c r="C17" s="20">
        <v>24500000</v>
      </c>
      <c r="D17" s="20">
        <f t="shared" ref="D17:D25" si="7">+IFERROR(VLOOKUP(A17,gerardito,3,0),0)</f>
        <v>2620528.62</v>
      </c>
      <c r="E17" s="17">
        <f t="shared" ref="E17:E25" si="8">+IFERROR(VLOOKUP(B17,gerardito,3,0),0)</f>
        <v>0</v>
      </c>
      <c r="F17" s="17">
        <f t="shared" ref="F17:F25" si="9">+IFERROR(VLOOKUP(C17,gerardito,3,0),0)</f>
        <v>0</v>
      </c>
      <c r="G17" s="17">
        <f t="shared" ref="G17:G25" si="10">+IFERROR(VLOOKUP(D17,gerardito,3,0),0)</f>
        <v>0</v>
      </c>
      <c r="H17" s="17">
        <f t="shared" ref="H17:H25" si="11">+IFERROR(VLOOKUP(E17,gerardito,3,0),0)</f>
        <v>0</v>
      </c>
      <c r="I17" s="17">
        <f t="shared" ref="I17:I25" si="12">+IFERROR(VLOOKUP(F17,gerardito,3,0),0)</f>
        <v>0</v>
      </c>
      <c r="J17" s="17">
        <f t="shared" ref="J17:J25" si="13">+IFERROR(VLOOKUP(G17,gerardito,3,0),0)</f>
        <v>0</v>
      </c>
      <c r="K17" s="17">
        <f t="shared" ref="K17:K25" si="14">+IFERROR(VLOOKUP(H17,gerardito,3,0),0)</f>
        <v>0</v>
      </c>
      <c r="L17" s="17">
        <f t="shared" ref="L17:L25" si="15">+IFERROR(VLOOKUP(I17,gerardito,3,0),0)</f>
        <v>0</v>
      </c>
      <c r="M17" s="17">
        <f t="shared" ref="M17:M25" si="16">+IFERROR(VLOOKUP(J17,gerardito,3,0),0)</f>
        <v>0</v>
      </c>
      <c r="N17" s="17">
        <f t="shared" ref="N17:N25" si="17">+IFERROR(VLOOKUP(K17,gerardito,3,0),0)</f>
        <v>0</v>
      </c>
      <c r="O17" s="17">
        <f t="shared" ref="O17:O25" si="18">+IFERROR(VLOOKUP(L17,gerardito,3,0),0)</f>
        <v>0</v>
      </c>
      <c r="P17" s="3">
        <f t="shared" si="1"/>
        <v>2620528.62</v>
      </c>
      <c r="Q17" s="18">
        <f t="shared" si="2"/>
        <v>0</v>
      </c>
    </row>
    <row r="18" spans="1:28" x14ac:dyDescent="0.25">
      <c r="A18" t="str">
        <f t="shared" si="3"/>
        <v>2.2.2</v>
      </c>
      <c r="B18" s="19" t="s">
        <v>29</v>
      </c>
      <c r="C18" s="20">
        <v>21055000</v>
      </c>
      <c r="D18" s="20">
        <f t="shared" si="7"/>
        <v>1699924</v>
      </c>
      <c r="E18" s="17">
        <f t="shared" si="8"/>
        <v>0</v>
      </c>
      <c r="F18" s="17">
        <f t="shared" si="9"/>
        <v>0</v>
      </c>
      <c r="G18" s="17">
        <f t="shared" si="10"/>
        <v>0</v>
      </c>
      <c r="H18" s="17">
        <f t="shared" si="11"/>
        <v>0</v>
      </c>
      <c r="I18" s="17">
        <f t="shared" si="12"/>
        <v>0</v>
      </c>
      <c r="J18" s="17">
        <f t="shared" si="13"/>
        <v>0</v>
      </c>
      <c r="K18" s="17">
        <f t="shared" si="14"/>
        <v>0</v>
      </c>
      <c r="L18" s="17">
        <f t="shared" si="15"/>
        <v>0</v>
      </c>
      <c r="M18" s="17">
        <f t="shared" si="16"/>
        <v>0</v>
      </c>
      <c r="N18" s="17">
        <f t="shared" si="17"/>
        <v>0</v>
      </c>
      <c r="O18" s="17">
        <f t="shared" si="18"/>
        <v>0</v>
      </c>
      <c r="P18" s="3">
        <f t="shared" si="1"/>
        <v>1699924</v>
      </c>
      <c r="Q18" s="18">
        <f t="shared" si="2"/>
        <v>0</v>
      </c>
    </row>
    <row r="19" spans="1:28" x14ac:dyDescent="0.25">
      <c r="A19" t="str">
        <f t="shared" si="3"/>
        <v>2.2.3</v>
      </c>
      <c r="B19" s="19" t="s">
        <v>30</v>
      </c>
      <c r="C19" s="20">
        <v>8550000</v>
      </c>
      <c r="D19" s="20">
        <f t="shared" si="7"/>
        <v>304000</v>
      </c>
      <c r="E19" s="17">
        <f t="shared" si="8"/>
        <v>0</v>
      </c>
      <c r="F19" s="17">
        <f t="shared" si="9"/>
        <v>0</v>
      </c>
      <c r="G19" s="17">
        <f t="shared" si="10"/>
        <v>0</v>
      </c>
      <c r="H19" s="17">
        <f t="shared" si="11"/>
        <v>0</v>
      </c>
      <c r="I19" s="17">
        <f t="shared" si="12"/>
        <v>0</v>
      </c>
      <c r="J19" s="17">
        <f t="shared" si="13"/>
        <v>0</v>
      </c>
      <c r="K19" s="17">
        <f t="shared" si="14"/>
        <v>0</v>
      </c>
      <c r="L19" s="17">
        <f t="shared" si="15"/>
        <v>0</v>
      </c>
      <c r="M19" s="17">
        <f t="shared" si="16"/>
        <v>0</v>
      </c>
      <c r="N19" s="17">
        <f t="shared" si="17"/>
        <v>0</v>
      </c>
      <c r="O19" s="17">
        <f t="shared" si="18"/>
        <v>0</v>
      </c>
      <c r="P19" s="3">
        <f t="shared" si="1"/>
        <v>304000</v>
      </c>
      <c r="Q19" s="18">
        <f t="shared" si="2"/>
        <v>0</v>
      </c>
    </row>
    <row r="20" spans="1:28" x14ac:dyDescent="0.25">
      <c r="A20" t="str">
        <f t="shared" si="3"/>
        <v>2.2.4</v>
      </c>
      <c r="B20" s="19" t="s">
        <v>31</v>
      </c>
      <c r="C20" s="20">
        <v>9002000</v>
      </c>
      <c r="D20" s="20">
        <f t="shared" si="7"/>
        <v>0</v>
      </c>
      <c r="E20" s="17">
        <f t="shared" si="8"/>
        <v>0</v>
      </c>
      <c r="F20" s="17">
        <f t="shared" si="9"/>
        <v>0</v>
      </c>
      <c r="G20" s="17">
        <f t="shared" si="10"/>
        <v>0</v>
      </c>
      <c r="H20" s="17">
        <f t="shared" si="11"/>
        <v>0</v>
      </c>
      <c r="I20" s="17">
        <f t="shared" si="12"/>
        <v>0</v>
      </c>
      <c r="J20" s="17">
        <f t="shared" si="13"/>
        <v>0</v>
      </c>
      <c r="K20" s="17">
        <f t="shared" si="14"/>
        <v>0</v>
      </c>
      <c r="L20" s="17">
        <f t="shared" si="15"/>
        <v>0</v>
      </c>
      <c r="M20" s="17">
        <f t="shared" si="16"/>
        <v>0</v>
      </c>
      <c r="N20" s="17">
        <f t="shared" si="17"/>
        <v>0</v>
      </c>
      <c r="O20" s="17">
        <f t="shared" si="18"/>
        <v>0</v>
      </c>
      <c r="P20" s="3">
        <f t="shared" si="1"/>
        <v>0</v>
      </c>
      <c r="Q20" s="18">
        <f t="shared" si="2"/>
        <v>0</v>
      </c>
    </row>
    <row r="21" spans="1:28" x14ac:dyDescent="0.25">
      <c r="A21" t="str">
        <f t="shared" si="3"/>
        <v>2.2.5</v>
      </c>
      <c r="B21" s="19" t="s">
        <v>32</v>
      </c>
      <c r="C21" s="20">
        <v>14300000</v>
      </c>
      <c r="D21" s="20">
        <f t="shared" si="7"/>
        <v>1291640</v>
      </c>
      <c r="E21" s="17">
        <f t="shared" si="8"/>
        <v>0</v>
      </c>
      <c r="F21" s="17">
        <f t="shared" si="9"/>
        <v>0</v>
      </c>
      <c r="G21" s="17">
        <f t="shared" si="10"/>
        <v>0</v>
      </c>
      <c r="H21" s="17">
        <f t="shared" si="11"/>
        <v>0</v>
      </c>
      <c r="I21" s="17">
        <f t="shared" si="12"/>
        <v>0</v>
      </c>
      <c r="J21" s="17">
        <f t="shared" si="13"/>
        <v>0</v>
      </c>
      <c r="K21" s="17">
        <f t="shared" si="14"/>
        <v>0</v>
      </c>
      <c r="L21" s="17">
        <f t="shared" si="15"/>
        <v>0</v>
      </c>
      <c r="M21" s="17">
        <f t="shared" si="16"/>
        <v>0</v>
      </c>
      <c r="N21" s="17">
        <f t="shared" si="17"/>
        <v>0</v>
      </c>
      <c r="O21" s="17">
        <f t="shared" si="18"/>
        <v>0</v>
      </c>
      <c r="P21" s="3">
        <f t="shared" si="1"/>
        <v>1291640</v>
      </c>
      <c r="Q21" s="18">
        <f t="shared" si="2"/>
        <v>0</v>
      </c>
    </row>
    <row r="22" spans="1:28" x14ac:dyDescent="0.25">
      <c r="A22" t="str">
        <f t="shared" si="3"/>
        <v>2.2.6</v>
      </c>
      <c r="B22" s="19" t="s">
        <v>33</v>
      </c>
      <c r="C22" s="20">
        <v>20500000</v>
      </c>
      <c r="D22" s="20">
        <f t="shared" si="7"/>
        <v>5995304.2300000004</v>
      </c>
      <c r="E22" s="17">
        <f t="shared" si="8"/>
        <v>0</v>
      </c>
      <c r="F22" s="17">
        <f t="shared" si="9"/>
        <v>0</v>
      </c>
      <c r="G22" s="17">
        <f t="shared" si="10"/>
        <v>0</v>
      </c>
      <c r="H22" s="17">
        <f t="shared" si="11"/>
        <v>0</v>
      </c>
      <c r="I22" s="17">
        <f t="shared" si="12"/>
        <v>0</v>
      </c>
      <c r="J22" s="17">
        <f t="shared" si="13"/>
        <v>0</v>
      </c>
      <c r="K22" s="17">
        <f t="shared" si="14"/>
        <v>0</v>
      </c>
      <c r="L22" s="17">
        <f t="shared" si="15"/>
        <v>0</v>
      </c>
      <c r="M22" s="17">
        <f t="shared" si="16"/>
        <v>0</v>
      </c>
      <c r="N22" s="17">
        <f t="shared" si="17"/>
        <v>0</v>
      </c>
      <c r="O22" s="17">
        <f t="shared" si="18"/>
        <v>0</v>
      </c>
      <c r="P22" s="3">
        <f t="shared" si="1"/>
        <v>5995304.2300000004</v>
      </c>
      <c r="Q22" s="18">
        <f t="shared" si="2"/>
        <v>0</v>
      </c>
    </row>
    <row r="23" spans="1:28" ht="25.5" x14ac:dyDescent="0.25">
      <c r="A23" t="str">
        <f t="shared" si="3"/>
        <v>2.2.7</v>
      </c>
      <c r="B23" s="19" t="s">
        <v>34</v>
      </c>
      <c r="C23" s="20">
        <v>27790000</v>
      </c>
      <c r="D23" s="20">
        <f t="shared" si="7"/>
        <v>1411741.73</v>
      </c>
      <c r="E23" s="17">
        <f t="shared" si="8"/>
        <v>0</v>
      </c>
      <c r="F23" s="17">
        <f t="shared" si="9"/>
        <v>0</v>
      </c>
      <c r="G23" s="17">
        <f t="shared" si="10"/>
        <v>0</v>
      </c>
      <c r="H23" s="17">
        <f t="shared" si="11"/>
        <v>0</v>
      </c>
      <c r="I23" s="17">
        <f t="shared" si="12"/>
        <v>0</v>
      </c>
      <c r="J23" s="17">
        <f t="shared" si="13"/>
        <v>0</v>
      </c>
      <c r="K23" s="17">
        <f t="shared" si="14"/>
        <v>0</v>
      </c>
      <c r="L23" s="17">
        <f t="shared" si="15"/>
        <v>0</v>
      </c>
      <c r="M23" s="17">
        <f t="shared" si="16"/>
        <v>0</v>
      </c>
      <c r="N23" s="17">
        <f t="shared" si="17"/>
        <v>0</v>
      </c>
      <c r="O23" s="17">
        <f t="shared" si="18"/>
        <v>0</v>
      </c>
      <c r="P23" s="3">
        <f t="shared" si="1"/>
        <v>1411741.73</v>
      </c>
      <c r="Q23" s="18">
        <f t="shared" si="2"/>
        <v>0</v>
      </c>
    </row>
    <row r="24" spans="1:28" x14ac:dyDescent="0.25">
      <c r="A24" t="str">
        <f t="shared" si="3"/>
        <v>2.2.8</v>
      </c>
      <c r="B24" s="19" t="s">
        <v>35</v>
      </c>
      <c r="C24" s="20">
        <v>756671481.78733099</v>
      </c>
      <c r="D24" s="20">
        <f>+IFERROR(VLOOKUP(A24,gerardito,3,0),0)</f>
        <v>2716257.07</v>
      </c>
      <c r="E24" s="17">
        <f t="shared" si="8"/>
        <v>0</v>
      </c>
      <c r="F24" s="17">
        <f t="shared" si="9"/>
        <v>0</v>
      </c>
      <c r="G24" s="17">
        <f t="shared" si="10"/>
        <v>0</v>
      </c>
      <c r="H24" s="17">
        <f t="shared" si="11"/>
        <v>0</v>
      </c>
      <c r="I24" s="17">
        <f t="shared" si="12"/>
        <v>0</v>
      </c>
      <c r="J24" s="17">
        <f t="shared" si="13"/>
        <v>0</v>
      </c>
      <c r="K24" s="17">
        <f t="shared" si="14"/>
        <v>0</v>
      </c>
      <c r="L24" s="17">
        <f t="shared" si="15"/>
        <v>0</v>
      </c>
      <c r="M24" s="17">
        <f t="shared" si="16"/>
        <v>0</v>
      </c>
      <c r="N24" s="17">
        <f t="shared" si="17"/>
        <v>0</v>
      </c>
      <c r="O24" s="17">
        <f t="shared" si="18"/>
        <v>0</v>
      </c>
      <c r="P24" s="3">
        <f t="shared" si="1"/>
        <v>2716257.07</v>
      </c>
      <c r="Q24" s="18">
        <f t="shared" si="2"/>
        <v>0</v>
      </c>
    </row>
    <row r="25" spans="1:28" x14ac:dyDescent="0.25">
      <c r="A25" t="str">
        <f t="shared" si="3"/>
        <v>2.2.9</v>
      </c>
      <c r="B25" s="21" t="s">
        <v>36</v>
      </c>
      <c r="C25" s="22">
        <v>15057221.210000003</v>
      </c>
      <c r="D25" s="22">
        <f t="shared" si="7"/>
        <v>3547819.46</v>
      </c>
      <c r="E25" s="17">
        <f t="shared" si="8"/>
        <v>0</v>
      </c>
      <c r="F25" s="17">
        <f t="shared" si="9"/>
        <v>0</v>
      </c>
      <c r="G25" s="17">
        <f t="shared" si="10"/>
        <v>0</v>
      </c>
      <c r="H25" s="17">
        <f t="shared" si="11"/>
        <v>0</v>
      </c>
      <c r="I25" s="17">
        <f t="shared" si="12"/>
        <v>0</v>
      </c>
      <c r="J25" s="17">
        <f t="shared" si="13"/>
        <v>0</v>
      </c>
      <c r="K25" s="17">
        <f t="shared" si="14"/>
        <v>0</v>
      </c>
      <c r="L25" s="17">
        <f t="shared" si="15"/>
        <v>0</v>
      </c>
      <c r="M25" s="17">
        <f t="shared" si="16"/>
        <v>0</v>
      </c>
      <c r="N25" s="17">
        <f t="shared" si="17"/>
        <v>0</v>
      </c>
      <c r="O25" s="17">
        <f t="shared" si="18"/>
        <v>0</v>
      </c>
      <c r="P25" s="3">
        <f t="shared" si="1"/>
        <v>3547819.46</v>
      </c>
      <c r="Q25" s="18">
        <f t="shared" si="2"/>
        <v>0</v>
      </c>
    </row>
    <row r="26" spans="1:28" x14ac:dyDescent="0.25">
      <c r="A26" t="str">
        <f t="shared" si="3"/>
        <v>2.3</v>
      </c>
      <c r="B26" s="15" t="s">
        <v>37</v>
      </c>
      <c r="C26" s="16">
        <f>SUM(C27:C34)</f>
        <v>249019050</v>
      </c>
      <c r="D26" s="16">
        <f>SUM(D27:D34)</f>
        <v>6447853.8799999999</v>
      </c>
      <c r="E26" s="16">
        <f t="shared" ref="E26:O26" si="19">SUM(E27:E34)</f>
        <v>0</v>
      </c>
      <c r="F26" s="16">
        <f t="shared" si="19"/>
        <v>0</v>
      </c>
      <c r="G26" s="16">
        <f t="shared" si="19"/>
        <v>0</v>
      </c>
      <c r="H26" s="16">
        <f t="shared" si="19"/>
        <v>0</v>
      </c>
      <c r="I26" s="16">
        <f t="shared" si="19"/>
        <v>0</v>
      </c>
      <c r="J26" s="16">
        <f t="shared" si="19"/>
        <v>0</v>
      </c>
      <c r="K26" s="16">
        <f t="shared" si="19"/>
        <v>0</v>
      </c>
      <c r="L26" s="16">
        <f t="shared" si="19"/>
        <v>0</v>
      </c>
      <c r="M26" s="16">
        <f t="shared" si="19"/>
        <v>0</v>
      </c>
      <c r="N26" s="16">
        <f t="shared" si="19"/>
        <v>0</v>
      </c>
      <c r="O26" s="16">
        <f t="shared" si="19"/>
        <v>0</v>
      </c>
      <c r="P26" s="3">
        <f t="shared" si="1"/>
        <v>6447853.8799999999</v>
      </c>
      <c r="Q26" s="18">
        <f t="shared" si="2"/>
        <v>0</v>
      </c>
      <c r="Y26" s="3"/>
      <c r="AB26" s="18"/>
    </row>
    <row r="27" spans="1:28" x14ac:dyDescent="0.25">
      <c r="A27" t="str">
        <f t="shared" si="3"/>
        <v>2.3.1</v>
      </c>
      <c r="B27" s="19" t="s">
        <v>38</v>
      </c>
      <c r="C27" s="20">
        <v>98800000</v>
      </c>
      <c r="D27" s="20">
        <f t="shared" ref="D27:F34" si="20">+IFERROR(VLOOKUP(A27,gerardito,3,0),0)</f>
        <v>1888562.59</v>
      </c>
      <c r="E27" s="17">
        <f t="shared" si="20"/>
        <v>0</v>
      </c>
      <c r="F27" s="17">
        <f t="shared" si="20"/>
        <v>0</v>
      </c>
      <c r="G27" s="17">
        <f t="shared" ref="G27:O34" si="21">+IFERROR(VLOOKUP(D27,gerardito,3,0),0)</f>
        <v>0</v>
      </c>
      <c r="H27" s="17">
        <f t="shared" si="21"/>
        <v>0</v>
      </c>
      <c r="I27" s="17">
        <f t="shared" si="21"/>
        <v>0</v>
      </c>
      <c r="J27" s="17">
        <f t="shared" si="21"/>
        <v>0</v>
      </c>
      <c r="K27" s="17">
        <f t="shared" si="21"/>
        <v>0</v>
      </c>
      <c r="L27" s="17">
        <f t="shared" si="21"/>
        <v>0</v>
      </c>
      <c r="M27" s="17">
        <f t="shared" si="21"/>
        <v>0</v>
      </c>
      <c r="N27" s="17">
        <f t="shared" si="21"/>
        <v>0</v>
      </c>
      <c r="O27" s="17">
        <f t="shared" si="21"/>
        <v>0</v>
      </c>
      <c r="P27" s="3">
        <f t="shared" si="1"/>
        <v>1888562.59</v>
      </c>
      <c r="Q27" s="18">
        <f t="shared" si="2"/>
        <v>0</v>
      </c>
    </row>
    <row r="28" spans="1:28" x14ac:dyDescent="0.25">
      <c r="A28" t="str">
        <f t="shared" si="3"/>
        <v>2.3.2</v>
      </c>
      <c r="B28" s="19" t="s">
        <v>39</v>
      </c>
      <c r="C28" s="20">
        <v>14510000</v>
      </c>
      <c r="D28" s="20">
        <f t="shared" si="20"/>
        <v>236725</v>
      </c>
      <c r="E28" s="17">
        <f t="shared" si="20"/>
        <v>0</v>
      </c>
      <c r="F28" s="17">
        <f t="shared" si="20"/>
        <v>0</v>
      </c>
      <c r="G28" s="17">
        <f t="shared" si="21"/>
        <v>0</v>
      </c>
      <c r="H28" s="17">
        <f t="shared" si="21"/>
        <v>0</v>
      </c>
      <c r="I28" s="17">
        <f t="shared" si="21"/>
        <v>0</v>
      </c>
      <c r="J28" s="17">
        <f t="shared" si="21"/>
        <v>0</v>
      </c>
      <c r="K28" s="17">
        <f t="shared" si="21"/>
        <v>0</v>
      </c>
      <c r="L28" s="17">
        <f t="shared" si="21"/>
        <v>0</v>
      </c>
      <c r="M28" s="17">
        <f t="shared" si="21"/>
        <v>0</v>
      </c>
      <c r="N28" s="17">
        <f t="shared" si="21"/>
        <v>0</v>
      </c>
      <c r="O28" s="17">
        <f t="shared" si="21"/>
        <v>0</v>
      </c>
      <c r="P28" s="3">
        <f t="shared" si="1"/>
        <v>236725</v>
      </c>
      <c r="Q28" s="18">
        <f t="shared" si="2"/>
        <v>0</v>
      </c>
    </row>
    <row r="29" spans="1:28" x14ac:dyDescent="0.25">
      <c r="A29" t="str">
        <f t="shared" si="3"/>
        <v>2.3.3</v>
      </c>
      <c r="B29" s="19" t="s">
        <v>40</v>
      </c>
      <c r="C29" s="20">
        <v>17765050</v>
      </c>
      <c r="D29" s="20">
        <f t="shared" si="20"/>
        <v>949878.16</v>
      </c>
      <c r="E29" s="17">
        <f t="shared" si="20"/>
        <v>0</v>
      </c>
      <c r="F29" s="17">
        <f t="shared" si="20"/>
        <v>0</v>
      </c>
      <c r="G29" s="17">
        <f t="shared" si="21"/>
        <v>0</v>
      </c>
      <c r="H29" s="17">
        <f t="shared" si="21"/>
        <v>0</v>
      </c>
      <c r="I29" s="17">
        <f t="shared" si="21"/>
        <v>0</v>
      </c>
      <c r="J29" s="17">
        <f t="shared" si="21"/>
        <v>0</v>
      </c>
      <c r="K29" s="17">
        <f t="shared" si="21"/>
        <v>0</v>
      </c>
      <c r="L29" s="17">
        <f t="shared" si="21"/>
        <v>0</v>
      </c>
      <c r="M29" s="17">
        <f t="shared" si="21"/>
        <v>0</v>
      </c>
      <c r="N29" s="17">
        <f t="shared" si="21"/>
        <v>0</v>
      </c>
      <c r="O29" s="17">
        <f t="shared" si="21"/>
        <v>0</v>
      </c>
      <c r="P29" s="3">
        <f t="shared" si="1"/>
        <v>949878.16</v>
      </c>
      <c r="Q29" s="18">
        <f t="shared" si="2"/>
        <v>0</v>
      </c>
    </row>
    <row r="30" spans="1:28" x14ac:dyDescent="0.25">
      <c r="A30" t="str">
        <f t="shared" si="3"/>
        <v>2.3.4</v>
      </c>
      <c r="B30" s="19" t="s">
        <v>41</v>
      </c>
      <c r="C30" s="20">
        <v>150000</v>
      </c>
      <c r="D30" s="20">
        <f t="shared" si="20"/>
        <v>0</v>
      </c>
      <c r="E30" s="17">
        <f t="shared" si="20"/>
        <v>0</v>
      </c>
      <c r="F30" s="17">
        <f t="shared" si="20"/>
        <v>0</v>
      </c>
      <c r="G30" s="17">
        <f t="shared" si="21"/>
        <v>0</v>
      </c>
      <c r="H30" s="17">
        <f t="shared" si="21"/>
        <v>0</v>
      </c>
      <c r="I30" s="17">
        <f t="shared" si="21"/>
        <v>0</v>
      </c>
      <c r="J30" s="17">
        <f t="shared" si="21"/>
        <v>0</v>
      </c>
      <c r="K30" s="17">
        <f t="shared" si="21"/>
        <v>0</v>
      </c>
      <c r="L30" s="17">
        <f t="shared" si="21"/>
        <v>0</v>
      </c>
      <c r="M30" s="17">
        <f t="shared" si="21"/>
        <v>0</v>
      </c>
      <c r="N30" s="17">
        <f t="shared" si="21"/>
        <v>0</v>
      </c>
      <c r="O30" s="17">
        <f t="shared" si="21"/>
        <v>0</v>
      </c>
      <c r="P30" s="25">
        <f t="shared" si="1"/>
        <v>0</v>
      </c>
      <c r="Q30" s="18">
        <f t="shared" si="2"/>
        <v>0</v>
      </c>
    </row>
    <row r="31" spans="1:28" x14ac:dyDescent="0.25">
      <c r="A31" t="str">
        <f t="shared" si="3"/>
        <v>2.3.5</v>
      </c>
      <c r="B31" s="19" t="s">
        <v>42</v>
      </c>
      <c r="C31" s="20">
        <v>2951000</v>
      </c>
      <c r="D31" s="20">
        <f t="shared" si="20"/>
        <v>0</v>
      </c>
      <c r="E31" s="17">
        <f t="shared" si="20"/>
        <v>0</v>
      </c>
      <c r="F31" s="17">
        <f t="shared" si="20"/>
        <v>0</v>
      </c>
      <c r="G31" s="17">
        <f t="shared" si="21"/>
        <v>0</v>
      </c>
      <c r="H31" s="17">
        <f t="shared" si="21"/>
        <v>0</v>
      </c>
      <c r="I31" s="17">
        <f t="shared" si="21"/>
        <v>0</v>
      </c>
      <c r="J31" s="17">
        <f t="shared" si="21"/>
        <v>0</v>
      </c>
      <c r="K31" s="17">
        <f t="shared" si="21"/>
        <v>0</v>
      </c>
      <c r="L31" s="17">
        <f t="shared" si="21"/>
        <v>0</v>
      </c>
      <c r="M31" s="17">
        <f t="shared" si="21"/>
        <v>0</v>
      </c>
      <c r="N31" s="17">
        <f t="shared" si="21"/>
        <v>0</v>
      </c>
      <c r="O31" s="17">
        <f t="shared" si="21"/>
        <v>0</v>
      </c>
      <c r="P31" s="3">
        <f t="shared" si="1"/>
        <v>0</v>
      </c>
      <c r="Q31" s="18">
        <f t="shared" si="2"/>
        <v>0</v>
      </c>
    </row>
    <row r="32" spans="1:28" x14ac:dyDescent="0.25">
      <c r="A32" t="str">
        <f t="shared" si="3"/>
        <v>2.3.6</v>
      </c>
      <c r="B32" s="19" t="s">
        <v>43</v>
      </c>
      <c r="C32" s="20">
        <v>3522000</v>
      </c>
      <c r="D32" s="20">
        <f t="shared" si="20"/>
        <v>141943.38</v>
      </c>
      <c r="E32" s="17">
        <f t="shared" si="20"/>
        <v>0</v>
      </c>
      <c r="F32" s="17">
        <f t="shared" si="20"/>
        <v>0</v>
      </c>
      <c r="G32" s="17">
        <f t="shared" si="21"/>
        <v>0</v>
      </c>
      <c r="H32" s="17">
        <f t="shared" si="21"/>
        <v>0</v>
      </c>
      <c r="I32" s="17">
        <f t="shared" si="21"/>
        <v>0</v>
      </c>
      <c r="J32" s="17">
        <f t="shared" si="21"/>
        <v>0</v>
      </c>
      <c r="K32" s="17">
        <f t="shared" si="21"/>
        <v>0</v>
      </c>
      <c r="L32" s="17">
        <f t="shared" si="21"/>
        <v>0</v>
      </c>
      <c r="M32" s="17">
        <f t="shared" si="21"/>
        <v>0</v>
      </c>
      <c r="N32" s="17">
        <f t="shared" si="21"/>
        <v>0</v>
      </c>
      <c r="O32" s="17">
        <f t="shared" si="21"/>
        <v>0</v>
      </c>
      <c r="P32" s="25">
        <f t="shared" si="1"/>
        <v>141943.38</v>
      </c>
      <c r="Q32" s="18">
        <f t="shared" si="2"/>
        <v>0</v>
      </c>
    </row>
    <row r="33" spans="1:25" x14ac:dyDescent="0.25">
      <c r="A33" t="str">
        <f t="shared" si="3"/>
        <v>2.3.7</v>
      </c>
      <c r="B33" s="19" t="s">
        <v>44</v>
      </c>
      <c r="C33" s="20">
        <v>31171000</v>
      </c>
      <c r="D33" s="20">
        <f t="shared" si="20"/>
        <v>1301965.49</v>
      </c>
      <c r="E33" s="17">
        <f t="shared" si="20"/>
        <v>0</v>
      </c>
      <c r="F33" s="17">
        <f t="shared" si="20"/>
        <v>0</v>
      </c>
      <c r="G33" s="17">
        <f t="shared" si="21"/>
        <v>0</v>
      </c>
      <c r="H33" s="17">
        <f t="shared" si="21"/>
        <v>0</v>
      </c>
      <c r="I33" s="17">
        <f t="shared" si="21"/>
        <v>0</v>
      </c>
      <c r="J33" s="17">
        <f t="shared" si="21"/>
        <v>0</v>
      </c>
      <c r="K33" s="17">
        <f t="shared" si="21"/>
        <v>0</v>
      </c>
      <c r="L33" s="17">
        <f t="shared" si="21"/>
        <v>0</v>
      </c>
      <c r="M33" s="17">
        <f t="shared" si="21"/>
        <v>0</v>
      </c>
      <c r="N33" s="17">
        <f t="shared" si="21"/>
        <v>0</v>
      </c>
      <c r="O33" s="17">
        <f t="shared" si="21"/>
        <v>0</v>
      </c>
      <c r="P33" s="3">
        <f t="shared" si="1"/>
        <v>1301965.49</v>
      </c>
      <c r="Q33" s="18">
        <f t="shared" si="2"/>
        <v>0</v>
      </c>
    </row>
    <row r="34" spans="1:25" x14ac:dyDescent="0.25">
      <c r="A34" t="str">
        <f t="shared" si="3"/>
        <v>2.3.9</v>
      </c>
      <c r="B34" s="21" t="s">
        <v>45</v>
      </c>
      <c r="C34" s="22">
        <v>80150000</v>
      </c>
      <c r="D34" s="22">
        <f t="shared" si="20"/>
        <v>1928779.26</v>
      </c>
      <c r="E34" s="17">
        <f t="shared" si="20"/>
        <v>0</v>
      </c>
      <c r="F34" s="17">
        <f t="shared" si="20"/>
        <v>0</v>
      </c>
      <c r="G34" s="17">
        <f t="shared" si="21"/>
        <v>0</v>
      </c>
      <c r="H34" s="17">
        <f t="shared" si="21"/>
        <v>0</v>
      </c>
      <c r="I34" s="17">
        <f t="shared" si="21"/>
        <v>0</v>
      </c>
      <c r="J34" s="17">
        <f t="shared" si="21"/>
        <v>0</v>
      </c>
      <c r="K34" s="17">
        <f t="shared" si="21"/>
        <v>0</v>
      </c>
      <c r="L34" s="17">
        <f t="shared" si="21"/>
        <v>0</v>
      </c>
      <c r="M34" s="17">
        <f t="shared" si="21"/>
        <v>0</v>
      </c>
      <c r="N34" s="17">
        <f t="shared" si="21"/>
        <v>0</v>
      </c>
      <c r="O34" s="17">
        <f t="shared" si="21"/>
        <v>0</v>
      </c>
      <c r="P34" s="3">
        <f t="shared" si="1"/>
        <v>1928779.26</v>
      </c>
      <c r="Q34" s="18">
        <f t="shared" si="2"/>
        <v>0</v>
      </c>
    </row>
    <row r="35" spans="1:25" x14ac:dyDescent="0.25">
      <c r="A35" t="str">
        <f t="shared" si="3"/>
        <v>2.4</v>
      </c>
      <c r="B35" s="15" t="s">
        <v>46</v>
      </c>
      <c r="C35" s="16">
        <f>SUM(C36:C42)</f>
        <v>220281278</v>
      </c>
      <c r="D35" s="16">
        <f>SUM(D36:D42)</f>
        <v>15786000</v>
      </c>
      <c r="E35" s="16">
        <f t="shared" ref="E35:O35" si="22">SUM(E36:E42)</f>
        <v>0</v>
      </c>
      <c r="F35" s="16">
        <f t="shared" si="22"/>
        <v>0</v>
      </c>
      <c r="G35" s="16">
        <f t="shared" si="22"/>
        <v>0</v>
      </c>
      <c r="H35" s="16">
        <f t="shared" si="22"/>
        <v>0</v>
      </c>
      <c r="I35" s="16">
        <f t="shared" si="22"/>
        <v>0</v>
      </c>
      <c r="J35" s="16">
        <f t="shared" si="22"/>
        <v>0</v>
      </c>
      <c r="K35" s="16">
        <f t="shared" si="22"/>
        <v>0</v>
      </c>
      <c r="L35" s="16">
        <f t="shared" si="22"/>
        <v>0</v>
      </c>
      <c r="M35" s="16">
        <f t="shared" si="22"/>
        <v>0</v>
      </c>
      <c r="N35" s="16">
        <f t="shared" si="22"/>
        <v>0</v>
      </c>
      <c r="O35" s="16">
        <f t="shared" si="22"/>
        <v>0</v>
      </c>
      <c r="P35" s="3">
        <f t="shared" si="1"/>
        <v>15786000</v>
      </c>
      <c r="Q35" s="18">
        <f t="shared" si="2"/>
        <v>0</v>
      </c>
      <c r="Y35" s="3"/>
    </row>
    <row r="36" spans="1:25" x14ac:dyDescent="0.25">
      <c r="A36" t="str">
        <f t="shared" si="3"/>
        <v>2.4.1</v>
      </c>
      <c r="B36" s="19" t="s">
        <v>47</v>
      </c>
      <c r="C36" s="20">
        <v>220031278</v>
      </c>
      <c r="D36" s="20">
        <f t="shared" ref="D36" si="23">+IFERROR(VLOOKUP(A36,gerardito,3,0),0)</f>
        <v>15786000</v>
      </c>
      <c r="E36" s="26">
        <f t="shared" ref="D36:F42" si="24">+IFERROR(VLOOKUP(B36,gerardito,3,0),0)</f>
        <v>0</v>
      </c>
      <c r="F36" s="26">
        <f t="shared" si="24"/>
        <v>0</v>
      </c>
      <c r="G36" s="26">
        <f t="shared" ref="G36:O42" si="25">+IFERROR(VLOOKUP(D36,gerardito,3,0),0)</f>
        <v>0</v>
      </c>
      <c r="H36" s="26">
        <f t="shared" si="25"/>
        <v>0</v>
      </c>
      <c r="I36" s="26">
        <f t="shared" si="25"/>
        <v>0</v>
      </c>
      <c r="J36" s="26">
        <f t="shared" si="25"/>
        <v>0</v>
      </c>
      <c r="K36" s="26">
        <f t="shared" si="25"/>
        <v>0</v>
      </c>
      <c r="L36" s="26">
        <f t="shared" si="25"/>
        <v>0</v>
      </c>
      <c r="M36" s="26">
        <f t="shared" si="25"/>
        <v>0</v>
      </c>
      <c r="N36" s="26">
        <f t="shared" si="25"/>
        <v>0</v>
      </c>
      <c r="O36" s="26">
        <f t="shared" si="25"/>
        <v>0</v>
      </c>
      <c r="P36" s="3">
        <f t="shared" si="1"/>
        <v>15786000</v>
      </c>
      <c r="Q36" s="18">
        <f t="shared" si="2"/>
        <v>0</v>
      </c>
    </row>
    <row r="37" spans="1:25" x14ac:dyDescent="0.25">
      <c r="A37" t="str">
        <f t="shared" si="3"/>
        <v>2.4.2</v>
      </c>
      <c r="B37" s="19" t="s">
        <v>48</v>
      </c>
      <c r="C37" s="20">
        <v>0</v>
      </c>
      <c r="D37" s="20">
        <f t="shared" si="24"/>
        <v>0</v>
      </c>
      <c r="E37" s="17">
        <f t="shared" si="24"/>
        <v>0</v>
      </c>
      <c r="F37" s="17">
        <f t="shared" si="24"/>
        <v>0</v>
      </c>
      <c r="G37" s="17">
        <f t="shared" si="25"/>
        <v>0</v>
      </c>
      <c r="H37" s="17">
        <f t="shared" si="25"/>
        <v>0</v>
      </c>
      <c r="I37" s="17">
        <f t="shared" si="25"/>
        <v>0</v>
      </c>
      <c r="J37" s="17">
        <f t="shared" si="25"/>
        <v>0</v>
      </c>
      <c r="K37" s="17">
        <f t="shared" si="25"/>
        <v>0</v>
      </c>
      <c r="L37" s="17">
        <f t="shared" si="25"/>
        <v>0</v>
      </c>
      <c r="M37" s="17">
        <f t="shared" si="25"/>
        <v>0</v>
      </c>
      <c r="N37" s="17">
        <f t="shared" si="25"/>
        <v>0</v>
      </c>
      <c r="O37" s="17">
        <f t="shared" si="25"/>
        <v>0</v>
      </c>
      <c r="P37" s="3" t="e">
        <f t="shared" si="1"/>
        <v>#N/A</v>
      </c>
      <c r="Q37" s="18" t="e">
        <f t="shared" si="2"/>
        <v>#N/A</v>
      </c>
    </row>
    <row r="38" spans="1:25" x14ac:dyDescent="0.25">
      <c r="A38" t="str">
        <f t="shared" si="3"/>
        <v>2.4.3</v>
      </c>
      <c r="B38" s="19" t="s">
        <v>49</v>
      </c>
      <c r="C38" s="20">
        <v>0</v>
      </c>
      <c r="D38" s="20">
        <f t="shared" si="24"/>
        <v>0</v>
      </c>
      <c r="E38" s="17">
        <f t="shared" si="24"/>
        <v>0</v>
      </c>
      <c r="F38" s="17">
        <f t="shared" si="24"/>
        <v>0</v>
      </c>
      <c r="G38" s="17">
        <f t="shared" si="25"/>
        <v>0</v>
      </c>
      <c r="H38" s="17">
        <f t="shared" si="25"/>
        <v>0</v>
      </c>
      <c r="I38" s="17">
        <f t="shared" si="25"/>
        <v>0</v>
      </c>
      <c r="J38" s="17">
        <f t="shared" si="25"/>
        <v>0</v>
      </c>
      <c r="K38" s="17">
        <f t="shared" si="25"/>
        <v>0</v>
      </c>
      <c r="L38" s="17">
        <f t="shared" si="25"/>
        <v>0</v>
      </c>
      <c r="M38" s="17">
        <f t="shared" si="25"/>
        <v>0</v>
      </c>
      <c r="N38" s="17">
        <f t="shared" si="25"/>
        <v>0</v>
      </c>
      <c r="O38" s="17">
        <f t="shared" si="25"/>
        <v>0</v>
      </c>
      <c r="P38" s="3" t="e">
        <f t="shared" si="1"/>
        <v>#N/A</v>
      </c>
      <c r="Q38" s="18" t="e">
        <f t="shared" si="2"/>
        <v>#N/A</v>
      </c>
    </row>
    <row r="39" spans="1:25" x14ac:dyDescent="0.25">
      <c r="A39" t="str">
        <f t="shared" si="3"/>
        <v>2.4.4</v>
      </c>
      <c r="B39" s="19" t="s">
        <v>50</v>
      </c>
      <c r="C39" s="20">
        <v>0</v>
      </c>
      <c r="D39" s="20">
        <f t="shared" si="24"/>
        <v>0</v>
      </c>
      <c r="E39" s="17">
        <f t="shared" si="24"/>
        <v>0</v>
      </c>
      <c r="F39" s="17">
        <f t="shared" si="24"/>
        <v>0</v>
      </c>
      <c r="G39" s="17">
        <f t="shared" si="25"/>
        <v>0</v>
      </c>
      <c r="H39" s="17">
        <f t="shared" si="25"/>
        <v>0</v>
      </c>
      <c r="I39" s="17">
        <f t="shared" si="25"/>
        <v>0</v>
      </c>
      <c r="J39" s="17">
        <f t="shared" si="25"/>
        <v>0</v>
      </c>
      <c r="K39" s="17">
        <f t="shared" si="25"/>
        <v>0</v>
      </c>
      <c r="L39" s="17">
        <f t="shared" si="25"/>
        <v>0</v>
      </c>
      <c r="M39" s="17">
        <f t="shared" si="25"/>
        <v>0</v>
      </c>
      <c r="N39" s="17">
        <f t="shared" si="25"/>
        <v>0</v>
      </c>
      <c r="O39" s="17">
        <f t="shared" si="25"/>
        <v>0</v>
      </c>
      <c r="P39" s="3" t="e">
        <f t="shared" si="1"/>
        <v>#N/A</v>
      </c>
      <c r="Q39" s="18" t="e">
        <f t="shared" si="2"/>
        <v>#N/A</v>
      </c>
    </row>
    <row r="40" spans="1:25" x14ac:dyDescent="0.25">
      <c r="A40" t="str">
        <f t="shared" si="3"/>
        <v>2.4.5</v>
      </c>
      <c r="B40" s="19" t="s">
        <v>51</v>
      </c>
      <c r="C40" s="20">
        <v>0</v>
      </c>
      <c r="D40" s="20">
        <f t="shared" si="24"/>
        <v>0</v>
      </c>
      <c r="E40" s="17">
        <f t="shared" si="24"/>
        <v>0</v>
      </c>
      <c r="F40" s="17">
        <f t="shared" si="24"/>
        <v>0</v>
      </c>
      <c r="G40" s="17">
        <f t="shared" si="25"/>
        <v>0</v>
      </c>
      <c r="H40" s="17">
        <f t="shared" si="25"/>
        <v>0</v>
      </c>
      <c r="I40" s="17">
        <f t="shared" si="25"/>
        <v>0</v>
      </c>
      <c r="J40" s="17">
        <f t="shared" si="25"/>
        <v>0</v>
      </c>
      <c r="K40" s="17">
        <f t="shared" si="25"/>
        <v>0</v>
      </c>
      <c r="L40" s="17">
        <f t="shared" si="25"/>
        <v>0</v>
      </c>
      <c r="M40" s="17">
        <f t="shared" si="25"/>
        <v>0</v>
      </c>
      <c r="N40" s="17">
        <f t="shared" si="25"/>
        <v>0</v>
      </c>
      <c r="O40" s="17">
        <f t="shared" si="25"/>
        <v>0</v>
      </c>
      <c r="P40" s="3" t="e">
        <f t="shared" si="1"/>
        <v>#N/A</v>
      </c>
      <c r="Q40" s="18" t="e">
        <f t="shared" si="2"/>
        <v>#N/A</v>
      </c>
    </row>
    <row r="41" spans="1:25" x14ac:dyDescent="0.25">
      <c r="A41" t="str">
        <f t="shared" si="3"/>
        <v>2.4.7</v>
      </c>
      <c r="B41" s="19" t="s">
        <v>52</v>
      </c>
      <c r="C41" s="20">
        <v>250000</v>
      </c>
      <c r="D41" s="20">
        <f t="shared" si="24"/>
        <v>0</v>
      </c>
      <c r="E41" s="17">
        <f t="shared" si="24"/>
        <v>0</v>
      </c>
      <c r="F41" s="17">
        <f t="shared" si="24"/>
        <v>0</v>
      </c>
      <c r="G41" s="17">
        <f t="shared" si="25"/>
        <v>0</v>
      </c>
      <c r="H41" s="17">
        <f t="shared" si="25"/>
        <v>0</v>
      </c>
      <c r="I41" s="17">
        <f t="shared" si="25"/>
        <v>0</v>
      </c>
      <c r="J41" s="17">
        <f t="shared" si="25"/>
        <v>0</v>
      </c>
      <c r="K41" s="17">
        <f t="shared" si="25"/>
        <v>0</v>
      </c>
      <c r="L41" s="17">
        <f t="shared" si="25"/>
        <v>0</v>
      </c>
      <c r="M41" s="17">
        <f t="shared" si="25"/>
        <v>0</v>
      </c>
      <c r="N41" s="17">
        <f t="shared" si="25"/>
        <v>0</v>
      </c>
      <c r="O41" s="17">
        <f t="shared" si="25"/>
        <v>0</v>
      </c>
      <c r="P41" s="3">
        <f t="shared" si="1"/>
        <v>0</v>
      </c>
      <c r="Q41" s="18">
        <f t="shared" si="2"/>
        <v>0</v>
      </c>
    </row>
    <row r="42" spans="1:25" x14ac:dyDescent="0.25">
      <c r="A42" t="str">
        <f t="shared" si="3"/>
        <v>2.4.9</v>
      </c>
      <c r="B42" s="21" t="s">
        <v>53</v>
      </c>
      <c r="C42" s="22">
        <v>0</v>
      </c>
      <c r="D42" s="22">
        <f t="shared" si="24"/>
        <v>0</v>
      </c>
      <c r="E42" s="17">
        <f t="shared" si="24"/>
        <v>0</v>
      </c>
      <c r="F42" s="17">
        <f t="shared" si="24"/>
        <v>0</v>
      </c>
      <c r="G42" s="17">
        <f t="shared" si="25"/>
        <v>0</v>
      </c>
      <c r="H42" s="17">
        <f t="shared" si="25"/>
        <v>0</v>
      </c>
      <c r="I42" s="17">
        <f t="shared" si="25"/>
        <v>0</v>
      </c>
      <c r="J42" s="17">
        <f t="shared" si="25"/>
        <v>0</v>
      </c>
      <c r="K42" s="17">
        <f t="shared" si="25"/>
        <v>0</v>
      </c>
      <c r="L42" s="17">
        <f t="shared" si="25"/>
        <v>0</v>
      </c>
      <c r="M42" s="17">
        <f t="shared" si="25"/>
        <v>0</v>
      </c>
      <c r="N42" s="17">
        <f t="shared" si="25"/>
        <v>0</v>
      </c>
      <c r="O42" s="17">
        <f t="shared" si="25"/>
        <v>0</v>
      </c>
      <c r="P42" s="3" t="e">
        <f t="shared" ref="P42:P72" si="26">+VLOOKUP(A42,gerardito,3,0)</f>
        <v>#N/A</v>
      </c>
      <c r="Q42" s="18" t="e">
        <f t="shared" si="2"/>
        <v>#N/A</v>
      </c>
    </row>
    <row r="43" spans="1:25" ht="12" customHeight="1" x14ac:dyDescent="0.25">
      <c r="A43" t="str">
        <f t="shared" si="3"/>
        <v>2.5</v>
      </c>
      <c r="B43" s="15" t="s">
        <v>54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" t="e">
        <f t="shared" si="26"/>
        <v>#N/A</v>
      </c>
      <c r="Q43" s="18" t="e">
        <f t="shared" si="2"/>
        <v>#N/A</v>
      </c>
    </row>
    <row r="44" spans="1:25" ht="12.75" customHeight="1" x14ac:dyDescent="0.25">
      <c r="A44" t="str">
        <f t="shared" si="3"/>
        <v>2.5.1</v>
      </c>
      <c r="B44" s="19" t="s">
        <v>55</v>
      </c>
      <c r="C44" s="20"/>
      <c r="D44" s="20">
        <f t="shared" ref="D44:F50" si="27">+IFERROR(VLOOKUP(A44,gerardito,3,0),0)</f>
        <v>0</v>
      </c>
      <c r="E44" s="17">
        <f t="shared" si="27"/>
        <v>0</v>
      </c>
      <c r="F44" s="17">
        <f t="shared" si="27"/>
        <v>0</v>
      </c>
      <c r="G44" s="17">
        <f t="shared" ref="G44:O50" si="28">+IFERROR(VLOOKUP(D44,gerardito,3,0),0)</f>
        <v>0</v>
      </c>
      <c r="H44" s="17">
        <f t="shared" si="28"/>
        <v>0</v>
      </c>
      <c r="I44" s="17">
        <f t="shared" si="28"/>
        <v>0</v>
      </c>
      <c r="J44" s="17">
        <f t="shared" si="28"/>
        <v>0</v>
      </c>
      <c r="K44" s="17">
        <f t="shared" si="28"/>
        <v>0</v>
      </c>
      <c r="L44" s="17">
        <f t="shared" si="28"/>
        <v>0</v>
      </c>
      <c r="M44" s="17">
        <f t="shared" si="28"/>
        <v>0</v>
      </c>
      <c r="N44" s="17">
        <f t="shared" si="28"/>
        <v>0</v>
      </c>
      <c r="O44" s="17">
        <f t="shared" si="28"/>
        <v>0</v>
      </c>
      <c r="P44" s="3" t="e">
        <f t="shared" si="26"/>
        <v>#N/A</v>
      </c>
      <c r="Q44" s="18" t="e">
        <f t="shared" si="2"/>
        <v>#N/A</v>
      </c>
    </row>
    <row r="45" spans="1:25" ht="12.75" customHeight="1" x14ac:dyDescent="0.25">
      <c r="A45" t="str">
        <f t="shared" si="3"/>
        <v>2.5.2</v>
      </c>
      <c r="B45" s="19" t="s">
        <v>56</v>
      </c>
      <c r="C45" s="20"/>
      <c r="D45" s="20">
        <f t="shared" si="27"/>
        <v>0</v>
      </c>
      <c r="E45" s="17">
        <f t="shared" si="27"/>
        <v>0</v>
      </c>
      <c r="F45" s="17">
        <f t="shared" si="27"/>
        <v>0</v>
      </c>
      <c r="G45" s="17">
        <f t="shared" si="28"/>
        <v>0</v>
      </c>
      <c r="H45" s="17">
        <f t="shared" si="28"/>
        <v>0</v>
      </c>
      <c r="I45" s="17">
        <f t="shared" si="28"/>
        <v>0</v>
      </c>
      <c r="J45" s="17">
        <f t="shared" si="28"/>
        <v>0</v>
      </c>
      <c r="K45" s="17">
        <f t="shared" si="28"/>
        <v>0</v>
      </c>
      <c r="L45" s="17">
        <f t="shared" si="28"/>
        <v>0</v>
      </c>
      <c r="M45" s="17">
        <f t="shared" si="28"/>
        <v>0</v>
      </c>
      <c r="N45" s="17">
        <f t="shared" si="28"/>
        <v>0</v>
      </c>
      <c r="O45" s="17">
        <f t="shared" si="28"/>
        <v>0</v>
      </c>
      <c r="P45" s="3" t="e">
        <f t="shared" si="26"/>
        <v>#N/A</v>
      </c>
      <c r="Q45" s="18" t="e">
        <f t="shared" si="2"/>
        <v>#N/A</v>
      </c>
    </row>
    <row r="46" spans="1:25" ht="12.75" customHeight="1" x14ac:dyDescent="0.25">
      <c r="A46" t="str">
        <f t="shared" si="3"/>
        <v>2.5.3</v>
      </c>
      <c r="B46" s="19" t="s">
        <v>57</v>
      </c>
      <c r="C46" s="20"/>
      <c r="D46" s="20">
        <f t="shared" si="27"/>
        <v>0</v>
      </c>
      <c r="E46" s="17">
        <f t="shared" si="27"/>
        <v>0</v>
      </c>
      <c r="F46" s="17">
        <f t="shared" si="27"/>
        <v>0</v>
      </c>
      <c r="G46" s="17">
        <f t="shared" si="28"/>
        <v>0</v>
      </c>
      <c r="H46" s="17">
        <f t="shared" si="28"/>
        <v>0</v>
      </c>
      <c r="I46" s="17">
        <f t="shared" si="28"/>
        <v>0</v>
      </c>
      <c r="J46" s="17">
        <f t="shared" si="28"/>
        <v>0</v>
      </c>
      <c r="K46" s="17">
        <f t="shared" si="28"/>
        <v>0</v>
      </c>
      <c r="L46" s="17">
        <f t="shared" si="28"/>
        <v>0</v>
      </c>
      <c r="M46" s="17">
        <f t="shared" si="28"/>
        <v>0</v>
      </c>
      <c r="N46" s="17">
        <f t="shared" si="28"/>
        <v>0</v>
      </c>
      <c r="O46" s="17">
        <f t="shared" si="28"/>
        <v>0</v>
      </c>
      <c r="P46" s="3" t="e">
        <f t="shared" si="26"/>
        <v>#N/A</v>
      </c>
      <c r="Q46" s="18" t="e">
        <f t="shared" si="2"/>
        <v>#N/A</v>
      </c>
    </row>
    <row r="47" spans="1:25" ht="12.75" customHeight="1" x14ac:dyDescent="0.25">
      <c r="A47" t="str">
        <f t="shared" si="3"/>
        <v>2.5.4</v>
      </c>
      <c r="B47" s="19" t="s">
        <v>58</v>
      </c>
      <c r="C47" s="20"/>
      <c r="D47" s="20">
        <f t="shared" si="27"/>
        <v>0</v>
      </c>
      <c r="E47" s="17">
        <f t="shared" si="27"/>
        <v>0</v>
      </c>
      <c r="F47" s="17">
        <f t="shared" si="27"/>
        <v>0</v>
      </c>
      <c r="G47" s="17">
        <f t="shared" si="28"/>
        <v>0</v>
      </c>
      <c r="H47" s="17">
        <f t="shared" si="28"/>
        <v>0</v>
      </c>
      <c r="I47" s="17">
        <f t="shared" si="28"/>
        <v>0</v>
      </c>
      <c r="J47" s="17">
        <f t="shared" si="28"/>
        <v>0</v>
      </c>
      <c r="K47" s="17">
        <f t="shared" si="28"/>
        <v>0</v>
      </c>
      <c r="L47" s="17">
        <f t="shared" si="28"/>
        <v>0</v>
      </c>
      <c r="M47" s="17">
        <f t="shared" si="28"/>
        <v>0</v>
      </c>
      <c r="N47" s="17">
        <f t="shared" si="28"/>
        <v>0</v>
      </c>
      <c r="O47" s="17">
        <f t="shared" si="28"/>
        <v>0</v>
      </c>
      <c r="P47" s="3" t="e">
        <f t="shared" si="26"/>
        <v>#N/A</v>
      </c>
      <c r="Q47" s="18" t="e">
        <f t="shared" si="2"/>
        <v>#N/A</v>
      </c>
    </row>
    <row r="48" spans="1:25" ht="12.75" customHeight="1" x14ac:dyDescent="0.25">
      <c r="A48" t="str">
        <f t="shared" si="3"/>
        <v>2.5.5</v>
      </c>
      <c r="B48" s="19" t="s">
        <v>59</v>
      </c>
      <c r="C48" s="20"/>
      <c r="D48" s="20">
        <f t="shared" si="27"/>
        <v>0</v>
      </c>
      <c r="E48" s="17">
        <f t="shared" si="27"/>
        <v>0</v>
      </c>
      <c r="F48" s="17">
        <f t="shared" si="27"/>
        <v>0</v>
      </c>
      <c r="G48" s="17">
        <f t="shared" si="28"/>
        <v>0</v>
      </c>
      <c r="H48" s="17">
        <f t="shared" si="28"/>
        <v>0</v>
      </c>
      <c r="I48" s="17">
        <f t="shared" si="28"/>
        <v>0</v>
      </c>
      <c r="J48" s="17">
        <f t="shared" si="28"/>
        <v>0</v>
      </c>
      <c r="K48" s="17">
        <f t="shared" si="28"/>
        <v>0</v>
      </c>
      <c r="L48" s="17">
        <f t="shared" si="28"/>
        <v>0</v>
      </c>
      <c r="M48" s="17">
        <f t="shared" si="28"/>
        <v>0</v>
      </c>
      <c r="N48" s="17">
        <f t="shared" si="28"/>
        <v>0</v>
      </c>
      <c r="O48" s="17">
        <f t="shared" si="28"/>
        <v>0</v>
      </c>
      <c r="P48" s="3" t="e">
        <f t="shared" si="26"/>
        <v>#N/A</v>
      </c>
      <c r="Q48" s="18" t="e">
        <f t="shared" si="2"/>
        <v>#N/A</v>
      </c>
    </row>
    <row r="49" spans="1:17" ht="12.75" customHeight="1" x14ac:dyDescent="0.25">
      <c r="A49" t="str">
        <f t="shared" si="3"/>
        <v>2.5.6</v>
      </c>
      <c r="B49" s="19" t="s">
        <v>60</v>
      </c>
      <c r="C49" s="20"/>
      <c r="D49" s="20">
        <f t="shared" si="27"/>
        <v>0</v>
      </c>
      <c r="E49" s="17">
        <f t="shared" si="27"/>
        <v>0</v>
      </c>
      <c r="F49" s="17">
        <f t="shared" si="27"/>
        <v>0</v>
      </c>
      <c r="G49" s="17">
        <f t="shared" si="28"/>
        <v>0</v>
      </c>
      <c r="H49" s="17">
        <f t="shared" si="28"/>
        <v>0</v>
      </c>
      <c r="I49" s="17">
        <f t="shared" si="28"/>
        <v>0</v>
      </c>
      <c r="J49" s="17">
        <f t="shared" si="28"/>
        <v>0</v>
      </c>
      <c r="K49" s="17">
        <f t="shared" si="28"/>
        <v>0</v>
      </c>
      <c r="L49" s="17">
        <f t="shared" si="28"/>
        <v>0</v>
      </c>
      <c r="M49" s="17">
        <f t="shared" si="28"/>
        <v>0</v>
      </c>
      <c r="N49" s="17">
        <f t="shared" si="28"/>
        <v>0</v>
      </c>
      <c r="O49" s="17">
        <f t="shared" si="28"/>
        <v>0</v>
      </c>
      <c r="P49" s="3" t="e">
        <f t="shared" si="26"/>
        <v>#N/A</v>
      </c>
      <c r="Q49" s="18" t="e">
        <f t="shared" si="2"/>
        <v>#N/A</v>
      </c>
    </row>
    <row r="50" spans="1:17" x14ac:dyDescent="0.25">
      <c r="A50" t="str">
        <f t="shared" si="3"/>
        <v>2.5.9</v>
      </c>
      <c r="B50" s="21" t="s">
        <v>61</v>
      </c>
      <c r="C50" s="22"/>
      <c r="D50" s="22">
        <f t="shared" si="27"/>
        <v>0</v>
      </c>
      <c r="E50" s="17">
        <f t="shared" si="27"/>
        <v>0</v>
      </c>
      <c r="F50" s="17">
        <f t="shared" si="27"/>
        <v>0</v>
      </c>
      <c r="G50" s="17">
        <f t="shared" si="28"/>
        <v>0</v>
      </c>
      <c r="H50" s="17">
        <f t="shared" si="28"/>
        <v>0</v>
      </c>
      <c r="I50" s="17">
        <f t="shared" si="28"/>
        <v>0</v>
      </c>
      <c r="J50" s="17">
        <f t="shared" si="28"/>
        <v>0</v>
      </c>
      <c r="K50" s="17">
        <f t="shared" si="28"/>
        <v>0</v>
      </c>
      <c r="L50" s="17">
        <f t="shared" si="28"/>
        <v>0</v>
      </c>
      <c r="M50" s="17">
        <f t="shared" si="28"/>
        <v>0</v>
      </c>
      <c r="N50" s="17">
        <f t="shared" si="28"/>
        <v>0</v>
      </c>
      <c r="O50" s="17">
        <f t="shared" si="28"/>
        <v>0</v>
      </c>
      <c r="P50" s="3" t="e">
        <f t="shared" si="26"/>
        <v>#N/A</v>
      </c>
      <c r="Q50" s="18" t="e">
        <f t="shared" si="2"/>
        <v>#N/A</v>
      </c>
    </row>
    <row r="51" spans="1:17" x14ac:dyDescent="0.25">
      <c r="A51" t="str">
        <f t="shared" si="3"/>
        <v>2.6</v>
      </c>
      <c r="B51" s="15" t="s">
        <v>62</v>
      </c>
      <c r="C51" s="16">
        <f t="shared" ref="C51:O51" si="29">SUM(C52:C59)</f>
        <v>177306500</v>
      </c>
      <c r="D51" s="16">
        <f t="shared" si="29"/>
        <v>14289564.23</v>
      </c>
      <c r="E51" s="16">
        <f t="shared" si="29"/>
        <v>0</v>
      </c>
      <c r="F51" s="16">
        <f t="shared" si="29"/>
        <v>0</v>
      </c>
      <c r="G51" s="16">
        <f t="shared" si="29"/>
        <v>0</v>
      </c>
      <c r="H51" s="16">
        <f t="shared" si="29"/>
        <v>0</v>
      </c>
      <c r="I51" s="16">
        <f t="shared" si="29"/>
        <v>0</v>
      </c>
      <c r="J51" s="16">
        <f t="shared" si="29"/>
        <v>0</v>
      </c>
      <c r="K51" s="16">
        <f t="shared" si="29"/>
        <v>0</v>
      </c>
      <c r="L51" s="16">
        <f t="shared" si="29"/>
        <v>0</v>
      </c>
      <c r="M51" s="16">
        <f t="shared" si="29"/>
        <v>0</v>
      </c>
      <c r="N51" s="16">
        <f t="shared" si="29"/>
        <v>0</v>
      </c>
      <c r="O51" s="16">
        <f t="shared" si="29"/>
        <v>0</v>
      </c>
      <c r="P51" s="3">
        <f t="shared" si="26"/>
        <v>14289564.23</v>
      </c>
      <c r="Q51" s="18">
        <f t="shared" si="2"/>
        <v>0</v>
      </c>
    </row>
    <row r="52" spans="1:17" x14ac:dyDescent="0.25">
      <c r="A52" t="str">
        <f t="shared" si="3"/>
        <v>2.6.1</v>
      </c>
      <c r="B52" s="19" t="s">
        <v>63</v>
      </c>
      <c r="C52" s="20">
        <v>62750000</v>
      </c>
      <c r="D52" s="20">
        <f t="shared" ref="D52:D59" si="30">+IFERROR(VLOOKUP(A52,gerardito,3,0),0)</f>
        <v>9760104.7300000004</v>
      </c>
      <c r="E52" s="17">
        <f t="shared" ref="E52:E59" si="31">+IFERROR(VLOOKUP(B52,gerardito,3,0),0)</f>
        <v>0</v>
      </c>
      <c r="F52" s="17">
        <f t="shared" ref="F52:F59" si="32">+IFERROR(VLOOKUP(C52,gerardito,3,0),0)</f>
        <v>0</v>
      </c>
      <c r="G52" s="17">
        <f t="shared" ref="G52:G59" si="33">+IFERROR(VLOOKUP(D52,gerardito,3,0),0)</f>
        <v>0</v>
      </c>
      <c r="H52" s="17">
        <f t="shared" ref="H52:H59" si="34">+IFERROR(VLOOKUP(E52,gerardito,3,0),0)</f>
        <v>0</v>
      </c>
      <c r="I52" s="17">
        <f t="shared" ref="I52:I59" si="35">+IFERROR(VLOOKUP(F52,gerardito,3,0),0)</f>
        <v>0</v>
      </c>
      <c r="J52" s="17">
        <f t="shared" ref="J52:J59" si="36">+IFERROR(VLOOKUP(G52,gerardito,3,0),0)</f>
        <v>0</v>
      </c>
      <c r="K52" s="17">
        <f t="shared" ref="K52:K59" si="37">+IFERROR(VLOOKUP(H52,gerardito,3,0),0)</f>
        <v>0</v>
      </c>
      <c r="L52" s="17">
        <f t="shared" ref="L52:L59" si="38">+IFERROR(VLOOKUP(I52,gerardito,3,0),0)</f>
        <v>0</v>
      </c>
      <c r="M52" s="17">
        <f t="shared" ref="M52:M59" si="39">+IFERROR(VLOOKUP(J52,gerardito,3,0),0)</f>
        <v>0</v>
      </c>
      <c r="N52" s="17">
        <f t="shared" ref="N52:N59" si="40">+IFERROR(VLOOKUP(K52,gerardito,3,0),0)</f>
        <v>0</v>
      </c>
      <c r="O52" s="17">
        <f t="shared" ref="O52:O59" si="41">+IFERROR(VLOOKUP(L52,gerardito,3,0),0)</f>
        <v>0</v>
      </c>
      <c r="P52" s="3">
        <f t="shared" si="26"/>
        <v>9760104.7300000004</v>
      </c>
      <c r="Q52" s="18">
        <f t="shared" si="2"/>
        <v>0</v>
      </c>
    </row>
    <row r="53" spans="1:17" x14ac:dyDescent="0.25">
      <c r="A53" t="str">
        <f t="shared" si="3"/>
        <v>2.6.2</v>
      </c>
      <c r="B53" s="19" t="s">
        <v>64</v>
      </c>
      <c r="C53" s="20">
        <v>13500000</v>
      </c>
      <c r="D53" s="20">
        <f t="shared" si="30"/>
        <v>4068640</v>
      </c>
      <c r="E53" s="17">
        <f t="shared" si="31"/>
        <v>0</v>
      </c>
      <c r="F53" s="17">
        <f t="shared" si="32"/>
        <v>0</v>
      </c>
      <c r="G53" s="17">
        <f t="shared" si="33"/>
        <v>0</v>
      </c>
      <c r="H53" s="17">
        <f t="shared" si="34"/>
        <v>0</v>
      </c>
      <c r="I53" s="17">
        <f t="shared" si="35"/>
        <v>0</v>
      </c>
      <c r="J53" s="17">
        <f t="shared" si="36"/>
        <v>0</v>
      </c>
      <c r="K53" s="17">
        <f t="shared" si="37"/>
        <v>0</v>
      </c>
      <c r="L53" s="17">
        <f t="shared" si="38"/>
        <v>0</v>
      </c>
      <c r="M53" s="17">
        <f t="shared" si="39"/>
        <v>0</v>
      </c>
      <c r="N53" s="17">
        <f t="shared" si="40"/>
        <v>0</v>
      </c>
      <c r="O53" s="17">
        <f t="shared" si="41"/>
        <v>0</v>
      </c>
      <c r="P53" s="3">
        <f t="shared" si="26"/>
        <v>4068640</v>
      </c>
      <c r="Q53" s="18">
        <f t="shared" si="2"/>
        <v>0</v>
      </c>
    </row>
    <row r="54" spans="1:17" x14ac:dyDescent="0.25">
      <c r="A54" t="str">
        <f t="shared" si="3"/>
        <v>2.6.3</v>
      </c>
      <c r="B54" s="19" t="s">
        <v>65</v>
      </c>
      <c r="C54" s="20">
        <v>1000000</v>
      </c>
      <c r="D54" s="20">
        <f t="shared" si="30"/>
        <v>0</v>
      </c>
      <c r="E54" s="17">
        <f t="shared" si="31"/>
        <v>0</v>
      </c>
      <c r="F54" s="17">
        <f t="shared" si="32"/>
        <v>0</v>
      </c>
      <c r="G54" s="17">
        <f t="shared" si="33"/>
        <v>0</v>
      </c>
      <c r="H54" s="17">
        <f t="shared" si="34"/>
        <v>0</v>
      </c>
      <c r="I54" s="17">
        <f t="shared" si="35"/>
        <v>0</v>
      </c>
      <c r="J54" s="17">
        <f t="shared" si="36"/>
        <v>0</v>
      </c>
      <c r="K54" s="17">
        <f t="shared" si="37"/>
        <v>0</v>
      </c>
      <c r="L54" s="17">
        <f t="shared" si="38"/>
        <v>0</v>
      </c>
      <c r="M54" s="17">
        <f t="shared" si="39"/>
        <v>0</v>
      </c>
      <c r="N54" s="17">
        <f t="shared" si="40"/>
        <v>0</v>
      </c>
      <c r="O54" s="17">
        <f t="shared" si="41"/>
        <v>0</v>
      </c>
      <c r="P54" s="3">
        <f t="shared" si="26"/>
        <v>0</v>
      </c>
      <c r="Q54" s="18">
        <f t="shared" si="2"/>
        <v>0</v>
      </c>
    </row>
    <row r="55" spans="1:17" x14ac:dyDescent="0.25">
      <c r="A55" t="str">
        <f t="shared" si="3"/>
        <v>2.6.4</v>
      </c>
      <c r="B55" s="19" t="s">
        <v>66</v>
      </c>
      <c r="C55" s="20">
        <v>4500000</v>
      </c>
      <c r="D55" s="20">
        <f t="shared" si="30"/>
        <v>0</v>
      </c>
      <c r="E55" s="17">
        <f t="shared" si="31"/>
        <v>0</v>
      </c>
      <c r="F55" s="17">
        <f t="shared" si="32"/>
        <v>0</v>
      </c>
      <c r="G55" s="17">
        <f t="shared" si="33"/>
        <v>0</v>
      </c>
      <c r="H55" s="17">
        <f t="shared" si="34"/>
        <v>0</v>
      </c>
      <c r="I55" s="17">
        <f t="shared" si="35"/>
        <v>0</v>
      </c>
      <c r="J55" s="17">
        <f t="shared" si="36"/>
        <v>0</v>
      </c>
      <c r="K55" s="17">
        <f t="shared" si="37"/>
        <v>0</v>
      </c>
      <c r="L55" s="17">
        <f t="shared" si="38"/>
        <v>0</v>
      </c>
      <c r="M55" s="17">
        <f t="shared" si="39"/>
        <v>0</v>
      </c>
      <c r="N55" s="17">
        <f t="shared" si="40"/>
        <v>0</v>
      </c>
      <c r="O55" s="17">
        <f t="shared" si="41"/>
        <v>0</v>
      </c>
      <c r="P55" s="3">
        <f t="shared" si="26"/>
        <v>0</v>
      </c>
      <c r="Q55" s="18">
        <f t="shared" si="2"/>
        <v>0</v>
      </c>
    </row>
    <row r="56" spans="1:17" x14ac:dyDescent="0.25">
      <c r="A56" t="str">
        <f t="shared" si="3"/>
        <v>2.6.5</v>
      </c>
      <c r="B56" s="19" t="s">
        <v>67</v>
      </c>
      <c r="C56" s="20">
        <v>7200000</v>
      </c>
      <c r="D56" s="20">
        <f t="shared" si="30"/>
        <v>99804.4</v>
      </c>
      <c r="E56" s="17">
        <f t="shared" si="31"/>
        <v>0</v>
      </c>
      <c r="F56" s="17">
        <f t="shared" si="32"/>
        <v>0</v>
      </c>
      <c r="G56" s="17">
        <f t="shared" si="33"/>
        <v>0</v>
      </c>
      <c r="H56" s="17">
        <f t="shared" si="34"/>
        <v>0</v>
      </c>
      <c r="I56" s="17">
        <f t="shared" si="35"/>
        <v>0</v>
      </c>
      <c r="J56" s="17">
        <f t="shared" si="36"/>
        <v>0</v>
      </c>
      <c r="K56" s="17">
        <f t="shared" si="37"/>
        <v>0</v>
      </c>
      <c r="L56" s="17">
        <f t="shared" si="38"/>
        <v>0</v>
      </c>
      <c r="M56" s="17">
        <f t="shared" si="39"/>
        <v>0</v>
      </c>
      <c r="N56" s="17">
        <f t="shared" si="40"/>
        <v>0</v>
      </c>
      <c r="O56" s="17">
        <f t="shared" si="41"/>
        <v>0</v>
      </c>
      <c r="P56" s="3">
        <f t="shared" si="26"/>
        <v>99804.4</v>
      </c>
      <c r="Q56" s="18">
        <f t="shared" si="2"/>
        <v>0</v>
      </c>
    </row>
    <row r="57" spans="1:17" x14ac:dyDescent="0.25">
      <c r="A57" t="str">
        <f t="shared" si="3"/>
        <v>2.6.6</v>
      </c>
      <c r="B57" s="19" t="s">
        <v>68</v>
      </c>
      <c r="C57" s="20">
        <v>1500000</v>
      </c>
      <c r="D57" s="20">
        <f t="shared" si="30"/>
        <v>0</v>
      </c>
      <c r="E57" s="17">
        <f t="shared" si="31"/>
        <v>0</v>
      </c>
      <c r="F57" s="17">
        <f t="shared" si="32"/>
        <v>0</v>
      </c>
      <c r="G57" s="17">
        <f t="shared" si="33"/>
        <v>0</v>
      </c>
      <c r="H57" s="17">
        <f t="shared" si="34"/>
        <v>0</v>
      </c>
      <c r="I57" s="17">
        <f t="shared" si="35"/>
        <v>0</v>
      </c>
      <c r="J57" s="17">
        <f t="shared" si="36"/>
        <v>0</v>
      </c>
      <c r="K57" s="17">
        <f t="shared" si="37"/>
        <v>0</v>
      </c>
      <c r="L57" s="17">
        <f t="shared" si="38"/>
        <v>0</v>
      </c>
      <c r="M57" s="17">
        <f t="shared" si="39"/>
        <v>0</v>
      </c>
      <c r="N57" s="17">
        <f t="shared" si="40"/>
        <v>0</v>
      </c>
      <c r="O57" s="17">
        <f t="shared" si="41"/>
        <v>0</v>
      </c>
      <c r="P57" s="3">
        <f t="shared" si="26"/>
        <v>0</v>
      </c>
      <c r="Q57" s="18">
        <f t="shared" si="2"/>
        <v>0</v>
      </c>
    </row>
    <row r="58" spans="1:17" x14ac:dyDescent="0.25">
      <c r="A58" t="str">
        <f t="shared" si="3"/>
        <v>2.6.8</v>
      </c>
      <c r="B58" s="19" t="s">
        <v>69</v>
      </c>
      <c r="C58" s="20">
        <v>86856500</v>
      </c>
      <c r="D58" s="20">
        <f t="shared" si="30"/>
        <v>361015.1</v>
      </c>
      <c r="E58" s="17">
        <f t="shared" si="31"/>
        <v>0</v>
      </c>
      <c r="F58" s="17">
        <f t="shared" si="32"/>
        <v>0</v>
      </c>
      <c r="G58" s="17">
        <f t="shared" si="33"/>
        <v>0</v>
      </c>
      <c r="H58" s="17">
        <f t="shared" si="34"/>
        <v>0</v>
      </c>
      <c r="I58" s="17">
        <f t="shared" si="35"/>
        <v>0</v>
      </c>
      <c r="J58" s="17">
        <f t="shared" si="36"/>
        <v>0</v>
      </c>
      <c r="K58" s="17">
        <f t="shared" si="37"/>
        <v>0</v>
      </c>
      <c r="L58" s="17">
        <f t="shared" si="38"/>
        <v>0</v>
      </c>
      <c r="M58" s="17">
        <f t="shared" si="39"/>
        <v>0</v>
      </c>
      <c r="N58" s="17">
        <f t="shared" si="40"/>
        <v>0</v>
      </c>
      <c r="O58" s="17">
        <f t="shared" si="41"/>
        <v>0</v>
      </c>
      <c r="P58" s="3">
        <f t="shared" si="26"/>
        <v>361015.1</v>
      </c>
      <c r="Q58" s="18">
        <f t="shared" si="2"/>
        <v>0</v>
      </c>
    </row>
    <row r="59" spans="1:17" x14ac:dyDescent="0.25">
      <c r="A59" t="str">
        <f t="shared" si="3"/>
        <v>2.6.9</v>
      </c>
      <c r="B59" s="21" t="s">
        <v>70</v>
      </c>
      <c r="C59" s="22">
        <v>0</v>
      </c>
      <c r="D59" s="22">
        <f t="shared" si="30"/>
        <v>0</v>
      </c>
      <c r="E59" s="17">
        <f t="shared" si="31"/>
        <v>0</v>
      </c>
      <c r="F59" s="17">
        <f t="shared" si="32"/>
        <v>0</v>
      </c>
      <c r="G59" s="17">
        <f t="shared" si="33"/>
        <v>0</v>
      </c>
      <c r="H59" s="17">
        <f t="shared" si="34"/>
        <v>0</v>
      </c>
      <c r="I59" s="17">
        <f t="shared" si="35"/>
        <v>0</v>
      </c>
      <c r="J59" s="17">
        <f t="shared" si="36"/>
        <v>0</v>
      </c>
      <c r="K59" s="17">
        <f t="shared" si="37"/>
        <v>0</v>
      </c>
      <c r="L59" s="17">
        <f t="shared" si="38"/>
        <v>0</v>
      </c>
      <c r="M59" s="17">
        <f t="shared" si="39"/>
        <v>0</v>
      </c>
      <c r="N59" s="17">
        <f t="shared" si="40"/>
        <v>0</v>
      </c>
      <c r="O59" s="17">
        <f t="shared" si="41"/>
        <v>0</v>
      </c>
      <c r="P59" s="3" t="e">
        <f t="shared" si="26"/>
        <v>#N/A</v>
      </c>
      <c r="Q59" s="18" t="e">
        <f t="shared" si="2"/>
        <v>#N/A</v>
      </c>
    </row>
    <row r="60" spans="1:17" x14ac:dyDescent="0.25">
      <c r="A60" t="str">
        <f t="shared" si="3"/>
        <v>2.7</v>
      </c>
      <c r="B60" s="15" t="s">
        <v>71</v>
      </c>
      <c r="C60" s="16">
        <f>SUM(C61:C64)</f>
        <v>15000000</v>
      </c>
      <c r="D60" s="16">
        <f t="shared" ref="D60" si="42">D61</f>
        <v>0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3">
        <f t="shared" si="26"/>
        <v>0</v>
      </c>
      <c r="Q60" s="18">
        <f t="shared" si="2"/>
        <v>0</v>
      </c>
    </row>
    <row r="61" spans="1:17" x14ac:dyDescent="0.25">
      <c r="A61" t="str">
        <f t="shared" si="3"/>
        <v>2.7.1</v>
      </c>
      <c r="B61" s="19" t="s">
        <v>72</v>
      </c>
      <c r="C61" s="20">
        <v>15000000</v>
      </c>
      <c r="D61" s="20">
        <f t="shared" ref="D61:F67" si="43">+IFERROR(VLOOKUP(A61,gerardito,3,0),0)</f>
        <v>0</v>
      </c>
      <c r="E61" s="17">
        <f t="shared" si="43"/>
        <v>0</v>
      </c>
      <c r="F61" s="17">
        <f t="shared" si="43"/>
        <v>0</v>
      </c>
      <c r="G61" s="17">
        <f t="shared" ref="G61:O67" si="44">+IFERROR(VLOOKUP(D61,gerardito,3,0),0)</f>
        <v>0</v>
      </c>
      <c r="H61" s="17">
        <f t="shared" si="44"/>
        <v>0</v>
      </c>
      <c r="I61" s="17">
        <f t="shared" si="44"/>
        <v>0</v>
      </c>
      <c r="J61" s="17">
        <f t="shared" si="44"/>
        <v>0</v>
      </c>
      <c r="K61" s="17">
        <f t="shared" si="44"/>
        <v>0</v>
      </c>
      <c r="L61" s="17">
        <f t="shared" si="44"/>
        <v>0</v>
      </c>
      <c r="M61" s="17">
        <f t="shared" si="44"/>
        <v>0</v>
      </c>
      <c r="N61" s="17">
        <f t="shared" si="44"/>
        <v>0</v>
      </c>
      <c r="O61" s="17">
        <f t="shared" si="44"/>
        <v>0</v>
      </c>
      <c r="P61" s="3">
        <f t="shared" si="26"/>
        <v>0</v>
      </c>
      <c r="Q61" s="18">
        <f t="shared" si="2"/>
        <v>0</v>
      </c>
    </row>
    <row r="62" spans="1:17" x14ac:dyDescent="0.25">
      <c r="A62" t="str">
        <f t="shared" si="3"/>
        <v>2.7.2</v>
      </c>
      <c r="B62" s="19" t="s">
        <v>73</v>
      </c>
      <c r="C62" s="20"/>
      <c r="D62" s="20">
        <f t="shared" si="43"/>
        <v>0</v>
      </c>
      <c r="E62" s="17">
        <f t="shared" si="43"/>
        <v>0</v>
      </c>
      <c r="F62" s="17">
        <f t="shared" si="43"/>
        <v>0</v>
      </c>
      <c r="G62" s="17">
        <f t="shared" si="44"/>
        <v>0</v>
      </c>
      <c r="H62" s="17">
        <f t="shared" si="44"/>
        <v>0</v>
      </c>
      <c r="I62" s="17">
        <f t="shared" si="44"/>
        <v>0</v>
      </c>
      <c r="J62" s="17">
        <f t="shared" si="44"/>
        <v>0</v>
      </c>
      <c r="K62" s="17">
        <f t="shared" si="44"/>
        <v>0</v>
      </c>
      <c r="L62" s="17">
        <f t="shared" si="44"/>
        <v>0</v>
      </c>
      <c r="M62" s="17">
        <f t="shared" si="44"/>
        <v>0</v>
      </c>
      <c r="N62" s="17">
        <f t="shared" si="44"/>
        <v>0</v>
      </c>
      <c r="O62" s="17">
        <f t="shared" si="44"/>
        <v>0</v>
      </c>
      <c r="P62" s="3" t="e">
        <f t="shared" si="26"/>
        <v>#N/A</v>
      </c>
      <c r="Q62" s="18" t="e">
        <f t="shared" si="2"/>
        <v>#N/A</v>
      </c>
    </row>
    <row r="63" spans="1:17" x14ac:dyDescent="0.25">
      <c r="A63" t="str">
        <f t="shared" si="3"/>
        <v>2.7.3</v>
      </c>
      <c r="B63" s="19" t="s">
        <v>74</v>
      </c>
      <c r="C63" s="20"/>
      <c r="D63" s="20">
        <f t="shared" si="43"/>
        <v>0</v>
      </c>
      <c r="E63" s="17">
        <f t="shared" si="43"/>
        <v>0</v>
      </c>
      <c r="F63" s="17">
        <f t="shared" si="43"/>
        <v>0</v>
      </c>
      <c r="G63" s="17">
        <f t="shared" si="44"/>
        <v>0</v>
      </c>
      <c r="H63" s="17">
        <f t="shared" si="44"/>
        <v>0</v>
      </c>
      <c r="I63" s="17">
        <f t="shared" si="44"/>
        <v>0</v>
      </c>
      <c r="J63" s="17">
        <f t="shared" si="44"/>
        <v>0</v>
      </c>
      <c r="K63" s="17">
        <f t="shared" si="44"/>
        <v>0</v>
      </c>
      <c r="L63" s="17">
        <f t="shared" si="44"/>
        <v>0</v>
      </c>
      <c r="M63" s="17">
        <f t="shared" si="44"/>
        <v>0</v>
      </c>
      <c r="N63" s="17">
        <f t="shared" si="44"/>
        <v>0</v>
      </c>
      <c r="O63" s="17">
        <f t="shared" si="44"/>
        <v>0</v>
      </c>
      <c r="P63" s="3" t="e">
        <f t="shared" si="26"/>
        <v>#N/A</v>
      </c>
      <c r="Q63" s="18" t="e">
        <f t="shared" si="2"/>
        <v>#N/A</v>
      </c>
    </row>
    <row r="64" spans="1:17" ht="28.5" customHeight="1" x14ac:dyDescent="0.25">
      <c r="A64" t="str">
        <f t="shared" si="3"/>
        <v>2.7.4</v>
      </c>
      <c r="B64" s="21" t="s">
        <v>75</v>
      </c>
      <c r="C64" s="22"/>
      <c r="D64" s="22">
        <f t="shared" si="43"/>
        <v>0</v>
      </c>
      <c r="E64" s="17">
        <f t="shared" si="43"/>
        <v>0</v>
      </c>
      <c r="F64" s="17">
        <f t="shared" si="43"/>
        <v>0</v>
      </c>
      <c r="G64" s="17">
        <f t="shared" si="44"/>
        <v>0</v>
      </c>
      <c r="H64" s="17">
        <f t="shared" si="44"/>
        <v>0</v>
      </c>
      <c r="I64" s="17">
        <f t="shared" si="44"/>
        <v>0</v>
      </c>
      <c r="J64" s="17">
        <f t="shared" si="44"/>
        <v>0</v>
      </c>
      <c r="K64" s="17">
        <f t="shared" si="44"/>
        <v>0</v>
      </c>
      <c r="L64" s="17">
        <f t="shared" si="44"/>
        <v>0</v>
      </c>
      <c r="M64" s="17">
        <f t="shared" si="44"/>
        <v>0</v>
      </c>
      <c r="N64" s="17">
        <f t="shared" si="44"/>
        <v>0</v>
      </c>
      <c r="O64" s="17">
        <f t="shared" si="44"/>
        <v>0</v>
      </c>
      <c r="P64" s="3" t="e">
        <f t="shared" si="26"/>
        <v>#N/A</v>
      </c>
      <c r="Q64" s="18" t="e">
        <f t="shared" si="2"/>
        <v>#N/A</v>
      </c>
    </row>
    <row r="65" spans="1:17" x14ac:dyDescent="0.25">
      <c r="A65" t="str">
        <f t="shared" si="3"/>
        <v>2.8</v>
      </c>
      <c r="B65" s="15" t="s">
        <v>76</v>
      </c>
      <c r="C65" s="16"/>
      <c r="D65" s="16">
        <f t="shared" si="43"/>
        <v>0</v>
      </c>
      <c r="E65" s="27">
        <f t="shared" si="43"/>
        <v>0</v>
      </c>
      <c r="F65" s="27">
        <f t="shared" si="43"/>
        <v>0</v>
      </c>
      <c r="G65" s="27">
        <f t="shared" si="44"/>
        <v>0</v>
      </c>
      <c r="H65" s="27">
        <f t="shared" si="44"/>
        <v>0</v>
      </c>
      <c r="I65" s="27">
        <f t="shared" si="44"/>
        <v>0</v>
      </c>
      <c r="J65" s="27">
        <f t="shared" si="44"/>
        <v>0</v>
      </c>
      <c r="K65" s="27">
        <f t="shared" si="44"/>
        <v>0</v>
      </c>
      <c r="L65" s="27">
        <f t="shared" si="44"/>
        <v>0</v>
      </c>
      <c r="M65" s="27">
        <f t="shared" si="44"/>
        <v>0</v>
      </c>
      <c r="N65" s="27">
        <f t="shared" si="44"/>
        <v>0</v>
      </c>
      <c r="O65" s="27">
        <f t="shared" si="44"/>
        <v>0</v>
      </c>
      <c r="P65" s="3" t="e">
        <f t="shared" si="26"/>
        <v>#N/A</v>
      </c>
      <c r="Q65" s="18" t="e">
        <f t="shared" si="2"/>
        <v>#N/A</v>
      </c>
    </row>
    <row r="66" spans="1:17" x14ac:dyDescent="0.25">
      <c r="A66" t="str">
        <f t="shared" si="3"/>
        <v>2.8.1</v>
      </c>
      <c r="B66" s="19" t="s">
        <v>77</v>
      </c>
      <c r="C66" s="20"/>
      <c r="D66" s="20">
        <f t="shared" si="43"/>
        <v>0</v>
      </c>
      <c r="E66" s="17">
        <f t="shared" si="43"/>
        <v>0</v>
      </c>
      <c r="F66" s="17">
        <f t="shared" si="43"/>
        <v>0</v>
      </c>
      <c r="G66" s="17">
        <f t="shared" si="44"/>
        <v>0</v>
      </c>
      <c r="H66" s="17">
        <f t="shared" si="44"/>
        <v>0</v>
      </c>
      <c r="I66" s="17">
        <f t="shared" si="44"/>
        <v>0</v>
      </c>
      <c r="J66" s="17">
        <f t="shared" si="44"/>
        <v>0</v>
      </c>
      <c r="K66" s="17">
        <f t="shared" si="44"/>
        <v>0</v>
      </c>
      <c r="L66" s="17">
        <f t="shared" si="44"/>
        <v>0</v>
      </c>
      <c r="M66" s="17">
        <f t="shared" si="44"/>
        <v>0</v>
      </c>
      <c r="N66" s="17">
        <f t="shared" si="44"/>
        <v>0</v>
      </c>
      <c r="O66" s="17">
        <f t="shared" si="44"/>
        <v>0</v>
      </c>
      <c r="P66" s="3" t="e">
        <f t="shared" si="26"/>
        <v>#N/A</v>
      </c>
      <c r="Q66" s="18" t="e">
        <f t="shared" si="2"/>
        <v>#N/A</v>
      </c>
    </row>
    <row r="67" spans="1:17" x14ac:dyDescent="0.25">
      <c r="A67" t="str">
        <f t="shared" si="3"/>
        <v>2.8.2</v>
      </c>
      <c r="B67" s="21" t="s">
        <v>78</v>
      </c>
      <c r="C67" s="22"/>
      <c r="D67" s="22">
        <f t="shared" si="43"/>
        <v>0</v>
      </c>
      <c r="E67" s="17">
        <f t="shared" si="43"/>
        <v>0</v>
      </c>
      <c r="F67" s="17">
        <f t="shared" si="43"/>
        <v>0</v>
      </c>
      <c r="G67" s="17">
        <f t="shared" si="44"/>
        <v>0</v>
      </c>
      <c r="H67" s="17">
        <f t="shared" si="44"/>
        <v>0</v>
      </c>
      <c r="I67" s="17">
        <f t="shared" si="44"/>
        <v>0</v>
      </c>
      <c r="J67" s="17">
        <f t="shared" si="44"/>
        <v>0</v>
      </c>
      <c r="K67" s="17">
        <f t="shared" si="44"/>
        <v>0</v>
      </c>
      <c r="L67" s="17">
        <f t="shared" si="44"/>
        <v>0</v>
      </c>
      <c r="M67" s="17">
        <f t="shared" si="44"/>
        <v>0</v>
      </c>
      <c r="N67" s="17">
        <f t="shared" si="44"/>
        <v>0</v>
      </c>
      <c r="O67" s="17">
        <f t="shared" si="44"/>
        <v>0</v>
      </c>
      <c r="P67" s="3" t="e">
        <f t="shared" si="26"/>
        <v>#N/A</v>
      </c>
      <c r="Q67" s="18" t="e">
        <f t="shared" si="2"/>
        <v>#N/A</v>
      </c>
    </row>
    <row r="68" spans="1:17" x14ac:dyDescent="0.25">
      <c r="A68" t="str">
        <f t="shared" si="3"/>
        <v>2.9</v>
      </c>
      <c r="B68" s="15" t="s">
        <v>79</v>
      </c>
      <c r="C68" s="16"/>
      <c r="D68" s="16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3" t="e">
        <f t="shared" si="26"/>
        <v>#N/A</v>
      </c>
      <c r="Q68" s="18" t="e">
        <f t="shared" si="2"/>
        <v>#N/A</v>
      </c>
    </row>
    <row r="69" spans="1:17" x14ac:dyDescent="0.25">
      <c r="A69" t="str">
        <f t="shared" si="3"/>
        <v>2.9.1</v>
      </c>
      <c r="B69" s="19" t="s">
        <v>80</v>
      </c>
      <c r="C69" s="20"/>
      <c r="D69" s="20">
        <f t="shared" ref="D69:F71" si="45">+IFERROR(VLOOKUP(A69,gerardito,3,0),0)</f>
        <v>0</v>
      </c>
      <c r="E69" s="17">
        <f t="shared" si="45"/>
        <v>0</v>
      </c>
      <c r="F69" s="17">
        <f t="shared" si="45"/>
        <v>0</v>
      </c>
      <c r="G69" s="17">
        <f t="shared" ref="G69:O71" si="46">+IFERROR(VLOOKUP(D69,gerardito,3,0),0)</f>
        <v>0</v>
      </c>
      <c r="H69" s="17">
        <f t="shared" si="46"/>
        <v>0</v>
      </c>
      <c r="I69" s="17">
        <f t="shared" si="46"/>
        <v>0</v>
      </c>
      <c r="J69" s="17">
        <f t="shared" si="46"/>
        <v>0</v>
      </c>
      <c r="K69" s="17">
        <f t="shared" si="46"/>
        <v>0</v>
      </c>
      <c r="L69" s="17">
        <f t="shared" si="46"/>
        <v>0</v>
      </c>
      <c r="M69" s="17">
        <f t="shared" si="46"/>
        <v>0</v>
      </c>
      <c r="N69" s="17">
        <f t="shared" si="46"/>
        <v>0</v>
      </c>
      <c r="O69" s="17">
        <f t="shared" si="46"/>
        <v>0</v>
      </c>
      <c r="P69" s="3" t="e">
        <f t="shared" si="26"/>
        <v>#N/A</v>
      </c>
      <c r="Q69" s="18" t="e">
        <f t="shared" si="2"/>
        <v>#N/A</v>
      </c>
    </row>
    <row r="70" spans="1:17" x14ac:dyDescent="0.25">
      <c r="A70" t="str">
        <f t="shared" si="3"/>
        <v>2.9.2</v>
      </c>
      <c r="B70" s="19" t="s">
        <v>81</v>
      </c>
      <c r="C70" s="20"/>
      <c r="D70" s="20">
        <f t="shared" si="45"/>
        <v>0</v>
      </c>
      <c r="E70" s="17">
        <f t="shared" si="45"/>
        <v>0</v>
      </c>
      <c r="F70" s="17">
        <f t="shared" si="45"/>
        <v>0</v>
      </c>
      <c r="G70" s="17">
        <f t="shared" si="46"/>
        <v>0</v>
      </c>
      <c r="H70" s="17">
        <f t="shared" si="46"/>
        <v>0</v>
      </c>
      <c r="I70" s="17">
        <f t="shared" si="46"/>
        <v>0</v>
      </c>
      <c r="J70" s="17">
        <f t="shared" si="46"/>
        <v>0</v>
      </c>
      <c r="K70" s="17">
        <f t="shared" si="46"/>
        <v>0</v>
      </c>
      <c r="L70" s="17">
        <f t="shared" si="46"/>
        <v>0</v>
      </c>
      <c r="M70" s="17">
        <f t="shared" si="46"/>
        <v>0</v>
      </c>
      <c r="N70" s="17">
        <f t="shared" si="46"/>
        <v>0</v>
      </c>
      <c r="O70" s="17">
        <f t="shared" si="46"/>
        <v>0</v>
      </c>
      <c r="P70" s="3" t="e">
        <f t="shared" si="26"/>
        <v>#N/A</v>
      </c>
      <c r="Q70" s="18" t="e">
        <f t="shared" si="2"/>
        <v>#N/A</v>
      </c>
    </row>
    <row r="71" spans="1:17" x14ac:dyDescent="0.25">
      <c r="A71" t="str">
        <f t="shared" si="3"/>
        <v>2.9.4</v>
      </c>
      <c r="B71" s="21" t="s">
        <v>82</v>
      </c>
      <c r="C71" s="29"/>
      <c r="D71" s="20">
        <f t="shared" si="45"/>
        <v>0</v>
      </c>
      <c r="E71" s="30">
        <f t="shared" si="45"/>
        <v>0</v>
      </c>
      <c r="F71" s="30">
        <f t="shared" si="45"/>
        <v>0</v>
      </c>
      <c r="G71" s="30">
        <f t="shared" si="46"/>
        <v>0</v>
      </c>
      <c r="H71" s="30">
        <f t="shared" si="46"/>
        <v>0</v>
      </c>
      <c r="I71" s="30">
        <f t="shared" si="46"/>
        <v>0</v>
      </c>
      <c r="J71" s="30">
        <f t="shared" si="46"/>
        <v>0</v>
      </c>
      <c r="K71" s="30">
        <f t="shared" si="46"/>
        <v>0</v>
      </c>
      <c r="L71" s="30">
        <f t="shared" si="46"/>
        <v>0</v>
      </c>
      <c r="M71" s="30">
        <f t="shared" si="46"/>
        <v>0</v>
      </c>
      <c r="N71" s="30">
        <f t="shared" si="46"/>
        <v>0</v>
      </c>
      <c r="O71" s="30">
        <f t="shared" si="46"/>
        <v>0</v>
      </c>
      <c r="P71" s="3" t="e">
        <f t="shared" si="26"/>
        <v>#N/A</v>
      </c>
      <c r="Q71" s="18" t="e">
        <f t="shared" si="2"/>
        <v>#N/A</v>
      </c>
    </row>
    <row r="72" spans="1:17" ht="30" customHeight="1" x14ac:dyDescent="0.25">
      <c r="B72" s="31" t="s">
        <v>83</v>
      </c>
      <c r="C72" s="32">
        <f>C10+C16+C26+C35+C43+C51+C60</f>
        <v>2720569008.9930444</v>
      </c>
      <c r="D72" s="32">
        <f t="shared" ref="D72:O72" si="47">+D10+D16+D26+D35+D43+D51+D60</f>
        <v>154875850.71000001</v>
      </c>
      <c r="E72" s="33">
        <f t="shared" si="47"/>
        <v>0</v>
      </c>
      <c r="F72" s="33">
        <f t="shared" si="47"/>
        <v>0</v>
      </c>
      <c r="G72" s="33">
        <f t="shared" si="47"/>
        <v>0</v>
      </c>
      <c r="H72" s="33">
        <f t="shared" si="47"/>
        <v>0</v>
      </c>
      <c r="I72" s="33">
        <f t="shared" si="47"/>
        <v>0</v>
      </c>
      <c r="J72" s="33">
        <f t="shared" si="47"/>
        <v>0</v>
      </c>
      <c r="K72" s="33">
        <f t="shared" si="47"/>
        <v>0</v>
      </c>
      <c r="L72" s="33">
        <f t="shared" si="47"/>
        <v>0</v>
      </c>
      <c r="M72" s="33">
        <f t="shared" si="47"/>
        <v>0</v>
      </c>
      <c r="N72" s="33">
        <f t="shared" si="47"/>
        <v>0</v>
      </c>
      <c r="O72" s="33">
        <f t="shared" si="47"/>
        <v>0</v>
      </c>
      <c r="P72" s="3" t="e">
        <f t="shared" si="26"/>
        <v>#N/A</v>
      </c>
      <c r="Q72" s="18" t="e">
        <f t="shared" si="2"/>
        <v>#N/A</v>
      </c>
    </row>
    <row r="73" spans="1:17" x14ac:dyDescent="0.25">
      <c r="A73" t="str">
        <f t="shared" ref="A73:A81" si="48">+TRIM(MID(B73,1,FIND("-",B73,1)-1))</f>
        <v>4</v>
      </c>
      <c r="B73" s="34" t="s">
        <v>84</v>
      </c>
      <c r="C73" s="16"/>
      <c r="D73" s="16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3" t="e">
        <f t="shared" ref="P73:P82" si="49">+VLOOKUP(A73,gerardito,3,0)</f>
        <v>#N/A</v>
      </c>
      <c r="Q73" s="18" t="e">
        <f t="shared" si="2"/>
        <v>#N/A</v>
      </c>
    </row>
    <row r="74" spans="1:17" x14ac:dyDescent="0.25">
      <c r="A74" t="str">
        <f t="shared" si="48"/>
        <v>4.1</v>
      </c>
      <c r="B74" s="35" t="s">
        <v>85</v>
      </c>
      <c r="C74" s="24"/>
      <c r="D74" s="24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" t="e">
        <f t="shared" si="49"/>
        <v>#N/A</v>
      </c>
      <c r="Q74" s="18" t="e">
        <f t="shared" ref="Q74:Q82" si="50">+D74-P74</f>
        <v>#N/A</v>
      </c>
    </row>
    <row r="75" spans="1:17" x14ac:dyDescent="0.25">
      <c r="A75" t="str">
        <f t="shared" si="48"/>
        <v>4.1.1</v>
      </c>
      <c r="B75" s="37" t="s">
        <v>86</v>
      </c>
      <c r="C75" s="20"/>
      <c r="D75" s="20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" t="e">
        <f t="shared" si="49"/>
        <v>#N/A</v>
      </c>
      <c r="Q75" s="18" t="e">
        <f t="shared" si="50"/>
        <v>#N/A</v>
      </c>
    </row>
    <row r="76" spans="1:17" x14ac:dyDescent="0.25">
      <c r="A76" t="str">
        <f t="shared" si="48"/>
        <v>4.1.2</v>
      </c>
      <c r="B76" s="37" t="s">
        <v>87</v>
      </c>
      <c r="C76" s="20"/>
      <c r="D76" s="20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" t="e">
        <f t="shared" si="49"/>
        <v>#N/A</v>
      </c>
      <c r="Q76" s="18" t="e">
        <f t="shared" si="50"/>
        <v>#N/A</v>
      </c>
    </row>
    <row r="77" spans="1:17" x14ac:dyDescent="0.25">
      <c r="A77" t="str">
        <f t="shared" si="48"/>
        <v>4.2</v>
      </c>
      <c r="B77" s="34" t="s">
        <v>88</v>
      </c>
      <c r="C77" s="24"/>
      <c r="D77" s="24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" t="e">
        <f t="shared" si="49"/>
        <v>#N/A</v>
      </c>
      <c r="Q77" s="18" t="e">
        <f t="shared" si="50"/>
        <v>#N/A</v>
      </c>
    </row>
    <row r="78" spans="1:17" x14ac:dyDescent="0.25">
      <c r="A78" t="str">
        <f t="shared" si="48"/>
        <v>4.2.1</v>
      </c>
      <c r="B78" s="37" t="s">
        <v>89</v>
      </c>
      <c r="C78" s="20"/>
      <c r="D78" s="20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" t="e">
        <f t="shared" si="49"/>
        <v>#N/A</v>
      </c>
      <c r="Q78" s="18" t="e">
        <f t="shared" si="50"/>
        <v>#N/A</v>
      </c>
    </row>
    <row r="79" spans="1:17" x14ac:dyDescent="0.25">
      <c r="A79" t="str">
        <f t="shared" si="48"/>
        <v>4.2.2</v>
      </c>
      <c r="B79" s="37" t="s">
        <v>90</v>
      </c>
      <c r="C79" s="20"/>
      <c r="D79" s="20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" t="e">
        <f t="shared" si="49"/>
        <v>#N/A</v>
      </c>
      <c r="Q79" s="18" t="e">
        <f t="shared" si="50"/>
        <v>#N/A</v>
      </c>
    </row>
    <row r="80" spans="1:17" x14ac:dyDescent="0.25">
      <c r="A80" t="str">
        <f t="shared" si="48"/>
        <v>4.3</v>
      </c>
      <c r="B80" s="34" t="s">
        <v>91</v>
      </c>
      <c r="C80" s="24"/>
      <c r="D80" s="24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" t="e">
        <f t="shared" si="49"/>
        <v>#N/A</v>
      </c>
      <c r="Q80" s="18" t="e">
        <f t="shared" si="50"/>
        <v>#N/A</v>
      </c>
    </row>
    <row r="81" spans="1:17" x14ac:dyDescent="0.25">
      <c r="A81" t="str">
        <f t="shared" si="48"/>
        <v>4.3.5</v>
      </c>
      <c r="B81" s="37" t="s">
        <v>92</v>
      </c>
      <c r="C81" s="22"/>
      <c r="D81" s="22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3" t="e">
        <f t="shared" si="49"/>
        <v>#N/A</v>
      </c>
      <c r="Q81" s="18" t="e">
        <f t="shared" si="50"/>
        <v>#N/A</v>
      </c>
    </row>
    <row r="82" spans="1:17" ht="23.25" customHeight="1" x14ac:dyDescent="0.25">
      <c r="B82" s="38" t="s">
        <v>93</v>
      </c>
      <c r="C82" s="39">
        <v>0</v>
      </c>
      <c r="D82" s="39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3" t="e">
        <f t="shared" si="49"/>
        <v>#N/A</v>
      </c>
      <c r="Q82" s="18" t="e">
        <f t="shared" si="50"/>
        <v>#N/A</v>
      </c>
    </row>
    <row r="83" spans="1:17" ht="8.25" customHeight="1" x14ac:dyDescent="0.25">
      <c r="B83" s="41"/>
      <c r="C83" s="17"/>
      <c r="D83" s="17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</row>
    <row r="84" spans="1:17" ht="30" customHeight="1" x14ac:dyDescent="0.25">
      <c r="B84" s="43" t="s">
        <v>94</v>
      </c>
      <c r="C84" s="44">
        <f>+C72+C82</f>
        <v>2720569008.9930444</v>
      </c>
      <c r="D84" s="44">
        <f t="shared" ref="D84:O84" si="51">+D72+D82</f>
        <v>154875850.71000001</v>
      </c>
      <c r="E84" s="45">
        <f t="shared" si="51"/>
        <v>0</v>
      </c>
      <c r="F84" s="45">
        <f t="shared" si="51"/>
        <v>0</v>
      </c>
      <c r="G84" s="45">
        <f t="shared" si="51"/>
        <v>0</v>
      </c>
      <c r="H84" s="45">
        <f t="shared" si="51"/>
        <v>0</v>
      </c>
      <c r="I84" s="45">
        <f t="shared" si="51"/>
        <v>0</v>
      </c>
      <c r="J84" s="45">
        <f t="shared" si="51"/>
        <v>0</v>
      </c>
      <c r="K84" s="45">
        <f t="shared" si="51"/>
        <v>0</v>
      </c>
      <c r="L84" s="45">
        <f t="shared" si="51"/>
        <v>0</v>
      </c>
      <c r="M84" s="45">
        <f t="shared" si="51"/>
        <v>0</v>
      </c>
      <c r="N84" s="45">
        <f t="shared" si="51"/>
        <v>0</v>
      </c>
      <c r="O84" s="45">
        <f t="shared" si="51"/>
        <v>0</v>
      </c>
    </row>
    <row r="85" spans="1:17" x14ac:dyDescent="0.25">
      <c r="B85" s="1" t="s">
        <v>95</v>
      </c>
    </row>
    <row r="87" spans="1:17" x14ac:dyDescent="0.25">
      <c r="B87" s="122" t="s">
        <v>96</v>
      </c>
      <c r="C87" s="122"/>
      <c r="D87" s="122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</row>
    <row r="88" spans="1:17" x14ac:dyDescent="0.25">
      <c r="B88" s="117" t="s">
        <v>97</v>
      </c>
      <c r="C88" s="117"/>
      <c r="D88" s="11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</row>
    <row r="89" spans="1:17" x14ac:dyDescent="0.25">
      <c r="B89" s="117" t="s">
        <v>98</v>
      </c>
      <c r="C89" s="117"/>
      <c r="D89" s="11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</row>
  </sheetData>
  <autoFilter ref="B8:D85" xr:uid="{00000000-0009-0000-0000-000001000000}"/>
  <mergeCells count="8">
    <mergeCell ref="B88:D88"/>
    <mergeCell ref="B89:D89"/>
    <mergeCell ref="B2:D2"/>
    <mergeCell ref="B3:D3"/>
    <mergeCell ref="B4:D4"/>
    <mergeCell ref="B5:D5"/>
    <mergeCell ref="B6:D6"/>
    <mergeCell ref="B87:D8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scale="80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D782F-9473-43B2-8D75-54AD5A51547D}">
  <dimension ref="A2:Q166"/>
  <sheetViews>
    <sheetView workbookViewId="0">
      <selection activeCell="Q8" sqref="Q8"/>
    </sheetView>
  </sheetViews>
  <sheetFormatPr baseColWidth="10" defaultColWidth="10.85546875" defaultRowHeight="15" x14ac:dyDescent="0.25"/>
  <cols>
    <col min="1" max="1" width="7.28515625" customWidth="1"/>
    <col min="2" max="2" width="39.85546875" style="48" customWidth="1"/>
    <col min="3" max="3" width="25" style="2" customWidth="1"/>
    <col min="15" max="15" width="19.85546875" customWidth="1"/>
    <col min="16" max="16" width="15.140625" customWidth="1"/>
    <col min="17" max="17" width="20" style="3" customWidth="1"/>
  </cols>
  <sheetData>
    <row r="2" spans="1:17" x14ac:dyDescent="0.25">
      <c r="P2" s="123"/>
      <c r="Q2" s="124"/>
    </row>
    <row r="3" spans="1:17" ht="15.75" x14ac:dyDescent="0.25">
      <c r="B3" s="49" t="s">
        <v>99</v>
      </c>
      <c r="C3" s="50" t="s">
        <v>288</v>
      </c>
      <c r="P3" s="51" t="s">
        <v>101</v>
      </c>
      <c r="Q3" s="52" t="s">
        <v>102</v>
      </c>
    </row>
    <row r="4" spans="1:17" x14ac:dyDescent="0.25">
      <c r="B4" s="53" t="s">
        <v>103</v>
      </c>
      <c r="C4" s="54">
        <f>+C5</f>
        <v>154784410.03</v>
      </c>
    </row>
    <row r="5" spans="1:17" x14ac:dyDescent="0.25">
      <c r="B5" s="53" t="s">
        <v>104</v>
      </c>
      <c r="C5" s="54">
        <f>+C6</f>
        <v>154784410.03</v>
      </c>
      <c r="O5" t="s">
        <v>105</v>
      </c>
      <c r="P5" t="s">
        <v>104</v>
      </c>
      <c r="Q5" s="3">
        <v>218673975.50999999</v>
      </c>
    </row>
    <row r="6" spans="1:17" ht="24" x14ac:dyDescent="0.25">
      <c r="B6" s="53" t="s">
        <v>106</v>
      </c>
      <c r="C6" s="54">
        <f>+C7+C12+C22+C31+C34+C42</f>
        <v>154784410.03</v>
      </c>
      <c r="O6" s="55"/>
      <c r="P6" s="101" t="s">
        <v>105</v>
      </c>
      <c r="Q6" s="100">
        <v>154784410.03</v>
      </c>
    </row>
    <row r="7" spans="1:17" x14ac:dyDescent="0.25">
      <c r="A7" t="str">
        <f t="shared" ref="A7:A43" si="0">+MID(B7,1,FIND("-",B7,1)-1)</f>
        <v>2.1</v>
      </c>
      <c r="B7" s="53" t="s">
        <v>107</v>
      </c>
      <c r="C7" s="54">
        <f t="shared" ref="C7:C43" si="1">+SUMIFS($Q$6:$Q$44,$O$6:$O$44,A7)</f>
        <v>98673776.810000002</v>
      </c>
      <c r="O7" s="55" t="str">
        <f>LEFT(P7,3)</f>
        <v>2.1</v>
      </c>
      <c r="P7" s="102" t="s">
        <v>107</v>
      </c>
      <c r="Q7" s="100">
        <v>98673776.810000002</v>
      </c>
    </row>
    <row r="8" spans="1:17" x14ac:dyDescent="0.25">
      <c r="A8" t="str">
        <f t="shared" si="0"/>
        <v>2.1.1</v>
      </c>
      <c r="B8" s="53" t="s">
        <v>108</v>
      </c>
      <c r="C8" s="54">
        <f t="shared" si="1"/>
        <v>84586709.090000004</v>
      </c>
      <c r="O8" s="55" t="str">
        <f t="shared" ref="O8:O39" si="2">LEFT(P8,5)</f>
        <v>2.1.1</v>
      </c>
      <c r="P8" s="103" t="s">
        <v>108</v>
      </c>
      <c r="Q8" s="100">
        <v>84586709.090000004</v>
      </c>
    </row>
    <row r="9" spans="1:17" x14ac:dyDescent="0.25">
      <c r="A9" t="str">
        <f t="shared" si="0"/>
        <v>2.1.2</v>
      </c>
      <c r="B9" s="53" t="s">
        <v>109</v>
      </c>
      <c r="C9" s="54">
        <f t="shared" si="1"/>
        <v>1147981.1100000001</v>
      </c>
      <c r="O9" s="55" t="str">
        <f t="shared" si="2"/>
        <v>2.1.2</v>
      </c>
      <c r="P9" s="103" t="s">
        <v>109</v>
      </c>
      <c r="Q9" s="100">
        <v>1147981.1100000001</v>
      </c>
    </row>
    <row r="10" spans="1:17" x14ac:dyDescent="0.25">
      <c r="A10" t="str">
        <f t="shared" si="0"/>
        <v>2.1.4</v>
      </c>
      <c r="B10" s="53" t="s">
        <v>110</v>
      </c>
      <c r="C10" s="54">
        <f t="shared" si="1"/>
        <v>0</v>
      </c>
      <c r="O10" s="55" t="str">
        <f t="shared" si="2"/>
        <v>2.1.5</v>
      </c>
      <c r="P10" s="103" t="s">
        <v>111</v>
      </c>
      <c r="Q10" s="100">
        <v>13030527.289999999</v>
      </c>
    </row>
    <row r="11" spans="1:17" ht="24" x14ac:dyDescent="0.25">
      <c r="A11" t="str">
        <f t="shared" si="0"/>
        <v>2.1.5</v>
      </c>
      <c r="B11" s="53" t="s">
        <v>111</v>
      </c>
      <c r="C11" s="54">
        <f t="shared" si="1"/>
        <v>13030527.289999999</v>
      </c>
      <c r="O11" s="55" t="str">
        <f>LEFT(P11,3)</f>
        <v>2.2</v>
      </c>
      <c r="P11" s="102" t="s">
        <v>112</v>
      </c>
      <c r="Q11" s="100">
        <v>19587215.109999999</v>
      </c>
    </row>
    <row r="12" spans="1:17" x14ac:dyDescent="0.25">
      <c r="A12" t="str">
        <f t="shared" si="0"/>
        <v>2.2</v>
      </c>
      <c r="B12" s="53" t="s">
        <v>112</v>
      </c>
      <c r="C12" s="54">
        <f t="shared" si="1"/>
        <v>19587215.109999999</v>
      </c>
      <c r="O12" s="55" t="str">
        <f t="shared" si="2"/>
        <v>2.2.1</v>
      </c>
      <c r="P12" s="103" t="s">
        <v>113</v>
      </c>
      <c r="Q12" s="100">
        <v>2620528.62</v>
      </c>
    </row>
    <row r="13" spans="1:17" x14ac:dyDescent="0.25">
      <c r="A13" t="str">
        <f t="shared" si="0"/>
        <v>2.2.1</v>
      </c>
      <c r="B13" s="53" t="s">
        <v>113</v>
      </c>
      <c r="C13" s="54">
        <f t="shared" si="1"/>
        <v>2620528.62</v>
      </c>
      <c r="O13" s="55" t="str">
        <f t="shared" si="2"/>
        <v>2.2.2</v>
      </c>
      <c r="P13" s="103" t="s">
        <v>114</v>
      </c>
      <c r="Q13" s="100">
        <v>1699924</v>
      </c>
    </row>
    <row r="14" spans="1:17" ht="24" x14ac:dyDescent="0.25">
      <c r="A14" t="str">
        <f t="shared" si="0"/>
        <v>2.2.2</v>
      </c>
      <c r="B14" s="53" t="s">
        <v>114</v>
      </c>
      <c r="C14" s="54">
        <f t="shared" si="1"/>
        <v>1699924</v>
      </c>
      <c r="O14" s="55" t="str">
        <f t="shared" si="2"/>
        <v>2.2.3</v>
      </c>
      <c r="P14" s="103" t="s">
        <v>115</v>
      </c>
      <c r="Q14" s="100">
        <v>304000</v>
      </c>
    </row>
    <row r="15" spans="1:17" x14ac:dyDescent="0.25">
      <c r="A15" t="str">
        <f t="shared" si="0"/>
        <v>2.2.3</v>
      </c>
      <c r="B15" s="53" t="s">
        <v>115</v>
      </c>
      <c r="C15" s="54">
        <f t="shared" si="1"/>
        <v>304000</v>
      </c>
      <c r="O15" s="55" t="str">
        <f t="shared" si="2"/>
        <v>2.2.4</v>
      </c>
      <c r="P15" s="103" t="s">
        <v>116</v>
      </c>
      <c r="Q15" s="100">
        <v>0</v>
      </c>
    </row>
    <row r="16" spans="1:17" x14ac:dyDescent="0.25">
      <c r="A16" t="str">
        <f t="shared" si="0"/>
        <v>2.2.4</v>
      </c>
      <c r="B16" s="53" t="s">
        <v>116</v>
      </c>
      <c r="C16" s="54">
        <f t="shared" si="1"/>
        <v>0</v>
      </c>
      <c r="O16" s="55" t="str">
        <f t="shared" si="2"/>
        <v>2.2.5</v>
      </c>
      <c r="P16" s="103" t="s">
        <v>117</v>
      </c>
      <c r="Q16" s="100">
        <v>1291640</v>
      </c>
    </row>
    <row r="17" spans="1:17" x14ac:dyDescent="0.25">
      <c r="A17" t="str">
        <f t="shared" si="0"/>
        <v>2.2.5</v>
      </c>
      <c r="B17" s="53" t="s">
        <v>117</v>
      </c>
      <c r="C17" s="54">
        <f t="shared" si="1"/>
        <v>1291640</v>
      </c>
      <c r="O17" s="55" t="str">
        <f t="shared" si="2"/>
        <v>2.2.6</v>
      </c>
      <c r="P17" s="103" t="s">
        <v>118</v>
      </c>
      <c r="Q17" s="100">
        <v>5995304.2300000004</v>
      </c>
    </row>
    <row r="18" spans="1:17" x14ac:dyDescent="0.25">
      <c r="A18" t="str">
        <f t="shared" si="0"/>
        <v>2.2.6</v>
      </c>
      <c r="B18" s="53" t="s">
        <v>118</v>
      </c>
      <c r="C18" s="54">
        <f t="shared" si="1"/>
        <v>5995304.2300000004</v>
      </c>
      <c r="O18" s="55" t="str">
        <f t="shared" si="2"/>
        <v>2.2.7</v>
      </c>
      <c r="P18" s="103" t="s">
        <v>119</v>
      </c>
      <c r="Q18" s="100">
        <v>1411741.73</v>
      </c>
    </row>
    <row r="19" spans="1:17" ht="36" x14ac:dyDescent="0.25">
      <c r="A19" t="str">
        <f t="shared" si="0"/>
        <v>2.2.7</v>
      </c>
      <c r="B19" s="53" t="s">
        <v>119</v>
      </c>
      <c r="C19" s="54">
        <f t="shared" si="1"/>
        <v>1411741.73</v>
      </c>
      <c r="O19" s="55" t="str">
        <f t="shared" si="2"/>
        <v>2.2.8</v>
      </c>
      <c r="P19" s="103" t="s">
        <v>120</v>
      </c>
      <c r="Q19" s="100">
        <v>2716257.07</v>
      </c>
    </row>
    <row r="20" spans="1:17" ht="24" x14ac:dyDescent="0.25">
      <c r="A20" t="str">
        <f t="shared" si="0"/>
        <v>2.2.8</v>
      </c>
      <c r="B20" s="53" t="s">
        <v>120</v>
      </c>
      <c r="C20" s="54">
        <f t="shared" si="1"/>
        <v>2716257.07</v>
      </c>
      <c r="O20" s="55" t="str">
        <f t="shared" si="2"/>
        <v>2.2.9</v>
      </c>
      <c r="P20" s="103" t="s">
        <v>121</v>
      </c>
      <c r="Q20" s="100">
        <v>3547819.46</v>
      </c>
    </row>
    <row r="21" spans="1:17" ht="24" x14ac:dyDescent="0.25">
      <c r="A21" t="str">
        <f t="shared" si="0"/>
        <v>2.2.9</v>
      </c>
      <c r="B21" s="53" t="s">
        <v>121</v>
      </c>
      <c r="C21" s="54">
        <f t="shared" si="1"/>
        <v>3547819.46</v>
      </c>
      <c r="O21" s="55" t="str">
        <f>LEFT(P21,3)</f>
        <v>2.3</v>
      </c>
      <c r="P21" s="102" t="s">
        <v>122</v>
      </c>
      <c r="Q21" s="100">
        <v>6447853.8799999999</v>
      </c>
    </row>
    <row r="22" spans="1:17" x14ac:dyDescent="0.25">
      <c r="A22" t="str">
        <f t="shared" si="0"/>
        <v>2.3</v>
      </c>
      <c r="B22" s="53" t="s">
        <v>122</v>
      </c>
      <c r="C22" s="54">
        <f t="shared" si="1"/>
        <v>6447853.8799999999</v>
      </c>
      <c r="O22" s="55" t="str">
        <f t="shared" si="2"/>
        <v>2.3.1</v>
      </c>
      <c r="P22" s="103" t="s">
        <v>123</v>
      </c>
      <c r="Q22" s="100">
        <v>1888562.59</v>
      </c>
    </row>
    <row r="23" spans="1:17" ht="24" x14ac:dyDescent="0.25">
      <c r="A23" t="str">
        <f t="shared" si="0"/>
        <v>2.3.1</v>
      </c>
      <c r="B23" s="53" t="s">
        <v>123</v>
      </c>
      <c r="C23" s="54">
        <f t="shared" si="1"/>
        <v>1888562.59</v>
      </c>
      <c r="O23" s="55" t="str">
        <f t="shared" si="2"/>
        <v>2.3.2</v>
      </c>
      <c r="P23" s="103" t="s">
        <v>124</v>
      </c>
      <c r="Q23" s="100">
        <v>236725</v>
      </c>
    </row>
    <row r="24" spans="1:17" x14ac:dyDescent="0.25">
      <c r="A24" t="str">
        <f t="shared" si="0"/>
        <v>2.3.2</v>
      </c>
      <c r="B24" s="53" t="s">
        <v>124</v>
      </c>
      <c r="C24" s="54">
        <f t="shared" si="1"/>
        <v>236725</v>
      </c>
      <c r="O24" s="55" t="str">
        <f t="shared" si="2"/>
        <v>2.3.3</v>
      </c>
      <c r="P24" s="103" t="s">
        <v>126</v>
      </c>
      <c r="Q24" s="100">
        <v>949878.16</v>
      </c>
    </row>
    <row r="25" spans="1:17" ht="24" x14ac:dyDescent="0.25">
      <c r="A25" t="str">
        <f t="shared" si="0"/>
        <v>2.3.3</v>
      </c>
      <c r="B25" s="53" t="s">
        <v>125</v>
      </c>
      <c r="C25" s="54">
        <f t="shared" si="1"/>
        <v>949878.16</v>
      </c>
      <c r="O25" s="55" t="str">
        <f t="shared" si="2"/>
        <v>2.3.5</v>
      </c>
      <c r="P25" s="103" t="s">
        <v>129</v>
      </c>
      <c r="Q25" s="100">
        <v>0</v>
      </c>
    </row>
    <row r="26" spans="1:17" x14ac:dyDescent="0.25">
      <c r="A26" t="str">
        <f t="shared" si="0"/>
        <v>2.3.4</v>
      </c>
      <c r="B26" s="53" t="s">
        <v>127</v>
      </c>
      <c r="C26" s="54">
        <f t="shared" si="1"/>
        <v>0</v>
      </c>
      <c r="O26" s="55" t="str">
        <f t="shared" si="2"/>
        <v>2.3.6</v>
      </c>
      <c r="P26" s="103" t="s">
        <v>130</v>
      </c>
      <c r="Q26" s="100">
        <v>141943.38</v>
      </c>
    </row>
    <row r="27" spans="1:17" ht="24" x14ac:dyDescent="0.25">
      <c r="A27" t="str">
        <f t="shared" si="0"/>
        <v>2.3.5</v>
      </c>
      <c r="B27" s="53" t="s">
        <v>128</v>
      </c>
      <c r="C27" s="54">
        <f t="shared" si="1"/>
        <v>0</v>
      </c>
      <c r="O27" s="55" t="str">
        <f t="shared" si="2"/>
        <v>2.3.7</v>
      </c>
      <c r="P27" s="103" t="s">
        <v>131</v>
      </c>
      <c r="Q27" s="100">
        <v>1301965.49</v>
      </c>
    </row>
    <row r="28" spans="1:17" ht="24" x14ac:dyDescent="0.25">
      <c r="A28" t="str">
        <f t="shared" si="0"/>
        <v>2.3.6</v>
      </c>
      <c r="B28" s="53" t="s">
        <v>130</v>
      </c>
      <c r="C28" s="54">
        <f t="shared" si="1"/>
        <v>141943.38</v>
      </c>
      <c r="O28" s="55" t="str">
        <f t="shared" si="2"/>
        <v>2.3.9</v>
      </c>
      <c r="P28" s="103" t="s">
        <v>132</v>
      </c>
      <c r="Q28" s="100">
        <v>1928779.26</v>
      </c>
    </row>
    <row r="29" spans="1:17" ht="24" x14ac:dyDescent="0.25">
      <c r="A29" t="str">
        <f t="shared" si="0"/>
        <v>2.3.7</v>
      </c>
      <c r="B29" s="53" t="s">
        <v>131</v>
      </c>
      <c r="C29" s="54">
        <f t="shared" si="1"/>
        <v>1301965.49</v>
      </c>
      <c r="O29" s="55" t="str">
        <f>LEFT(P29,3)</f>
        <v>2.4</v>
      </c>
      <c r="P29" s="102" t="s">
        <v>133</v>
      </c>
      <c r="Q29" s="100">
        <v>15786000</v>
      </c>
    </row>
    <row r="30" spans="1:17" x14ac:dyDescent="0.25">
      <c r="A30" t="str">
        <f t="shared" si="0"/>
        <v>2.3.9</v>
      </c>
      <c r="B30" s="53" t="s">
        <v>132</v>
      </c>
      <c r="C30" s="54">
        <f t="shared" si="1"/>
        <v>1928779.26</v>
      </c>
      <c r="O30" s="55" t="str">
        <f t="shared" si="2"/>
        <v>2.4.1</v>
      </c>
      <c r="P30" s="103" t="s">
        <v>134</v>
      </c>
      <c r="Q30" s="100">
        <v>15786000</v>
      </c>
    </row>
    <row r="31" spans="1:17" x14ac:dyDescent="0.25">
      <c r="A31" t="str">
        <f t="shared" si="0"/>
        <v>2.4</v>
      </c>
      <c r="B31" s="53" t="s">
        <v>133</v>
      </c>
      <c r="C31" s="54">
        <f t="shared" si="1"/>
        <v>15786000</v>
      </c>
      <c r="O31" s="55" t="str">
        <f>LEFT(P31,3)</f>
        <v>2.6</v>
      </c>
      <c r="P31" s="102" t="s">
        <v>136</v>
      </c>
      <c r="Q31" s="100">
        <v>14289564.23</v>
      </c>
    </row>
    <row r="32" spans="1:17" ht="24" x14ac:dyDescent="0.25">
      <c r="A32" t="str">
        <f t="shared" si="0"/>
        <v>2.4.1</v>
      </c>
      <c r="B32" s="53" t="s">
        <v>134</v>
      </c>
      <c r="C32" s="54">
        <f t="shared" si="1"/>
        <v>15786000</v>
      </c>
      <c r="O32" s="55" t="str">
        <f t="shared" si="2"/>
        <v>2.6.1</v>
      </c>
      <c r="P32" s="103" t="s">
        <v>137</v>
      </c>
      <c r="Q32" s="100">
        <v>9760104.7300000004</v>
      </c>
    </row>
    <row r="33" spans="1:17" ht="24" x14ac:dyDescent="0.25">
      <c r="A33" t="str">
        <f t="shared" si="0"/>
        <v>2.4.7</v>
      </c>
      <c r="B33" s="53" t="s">
        <v>135</v>
      </c>
      <c r="C33" s="54">
        <f t="shared" si="1"/>
        <v>0</v>
      </c>
      <c r="O33" s="55" t="str">
        <f t="shared" si="2"/>
        <v>2.6.2</v>
      </c>
      <c r="P33" s="103" t="s">
        <v>138</v>
      </c>
      <c r="Q33" s="100">
        <v>4068640</v>
      </c>
    </row>
    <row r="34" spans="1:17" ht="24" x14ac:dyDescent="0.25">
      <c r="A34" t="str">
        <f t="shared" si="0"/>
        <v>2.6</v>
      </c>
      <c r="B34" s="53" t="s">
        <v>136</v>
      </c>
      <c r="C34" s="54">
        <f t="shared" si="1"/>
        <v>14289564.23</v>
      </c>
      <c r="O34" s="55" t="str">
        <f t="shared" si="2"/>
        <v>2.6.3</v>
      </c>
      <c r="P34" s="103" t="s">
        <v>140</v>
      </c>
      <c r="Q34" s="100">
        <v>0</v>
      </c>
    </row>
    <row r="35" spans="1:17" x14ac:dyDescent="0.25">
      <c r="A35" t="str">
        <f t="shared" si="0"/>
        <v>2.6.1</v>
      </c>
      <c r="B35" s="53" t="s">
        <v>137</v>
      </c>
      <c r="C35" s="54">
        <f t="shared" si="1"/>
        <v>9760104.7300000004</v>
      </c>
      <c r="O35" s="55" t="str">
        <f t="shared" si="2"/>
        <v>2.6.5</v>
      </c>
      <c r="P35" s="103" t="s">
        <v>142</v>
      </c>
      <c r="Q35" s="100">
        <v>99804.4</v>
      </c>
    </row>
    <row r="36" spans="1:17" ht="24" x14ac:dyDescent="0.25">
      <c r="A36" t="str">
        <f t="shared" si="0"/>
        <v>2.6.2</v>
      </c>
      <c r="B36" s="53" t="s">
        <v>139</v>
      </c>
      <c r="C36" s="54">
        <f t="shared" si="1"/>
        <v>4068640</v>
      </c>
      <c r="O36" s="55" t="str">
        <f t="shared" si="2"/>
        <v>2.6.6</v>
      </c>
      <c r="P36" s="103" t="s">
        <v>143</v>
      </c>
      <c r="Q36" s="100">
        <v>0</v>
      </c>
    </row>
    <row r="37" spans="1:17" ht="24" x14ac:dyDescent="0.25">
      <c r="A37" t="str">
        <f t="shared" si="0"/>
        <v>2.6.3</v>
      </c>
      <c r="B37" s="53" t="s">
        <v>140</v>
      </c>
      <c r="C37" s="54">
        <f t="shared" si="1"/>
        <v>0</v>
      </c>
      <c r="O37" s="55" t="str">
        <f t="shared" si="2"/>
        <v>2.6.8</v>
      </c>
      <c r="P37" s="103" t="s">
        <v>144</v>
      </c>
      <c r="Q37" s="100">
        <v>361015.1</v>
      </c>
    </row>
    <row r="38" spans="1:17" ht="24" x14ac:dyDescent="0.25">
      <c r="A38" t="str">
        <f t="shared" si="0"/>
        <v>2.6.4</v>
      </c>
      <c r="B38" s="53" t="s">
        <v>141</v>
      </c>
      <c r="C38" s="54">
        <f t="shared" si="1"/>
        <v>0</v>
      </c>
      <c r="O38" s="55" t="str">
        <f t="shared" si="2"/>
        <v>2.7-O</v>
      </c>
      <c r="P38" s="102" t="s">
        <v>145</v>
      </c>
      <c r="Q38" s="100">
        <v>0</v>
      </c>
    </row>
    <row r="39" spans="1:17" ht="24" x14ac:dyDescent="0.25">
      <c r="A39" t="str">
        <f t="shared" si="0"/>
        <v>2.6.5</v>
      </c>
      <c r="B39" s="53" t="s">
        <v>142</v>
      </c>
      <c r="C39" s="54">
        <f t="shared" si="1"/>
        <v>99804.4</v>
      </c>
      <c r="O39" s="55" t="str">
        <f t="shared" si="2"/>
        <v>2.7.1</v>
      </c>
      <c r="P39" s="103" t="s">
        <v>146</v>
      </c>
      <c r="Q39" s="100">
        <v>0</v>
      </c>
    </row>
    <row r="40" spans="1:17" x14ac:dyDescent="0.25">
      <c r="A40" t="str">
        <f t="shared" si="0"/>
        <v>2.6.6</v>
      </c>
      <c r="B40" s="53" t="s">
        <v>143</v>
      </c>
      <c r="C40" s="54">
        <f t="shared" si="1"/>
        <v>0</v>
      </c>
      <c r="O40" s="55"/>
      <c r="P40" s="57"/>
      <c r="Q40" s="3">
        <v>0</v>
      </c>
    </row>
    <row r="41" spans="1:17" x14ac:dyDescent="0.25">
      <c r="A41" t="str">
        <f t="shared" si="0"/>
        <v>2.6.8</v>
      </c>
      <c r="B41" s="53" t="s">
        <v>144</v>
      </c>
      <c r="C41" s="54">
        <f t="shared" si="1"/>
        <v>361015.1</v>
      </c>
      <c r="O41" s="55"/>
      <c r="P41" s="56"/>
      <c r="Q41" s="3">
        <v>0</v>
      </c>
    </row>
    <row r="42" spans="1:17" x14ac:dyDescent="0.25">
      <c r="A42" t="str">
        <f t="shared" si="0"/>
        <v>2.7</v>
      </c>
      <c r="B42" s="53" t="s">
        <v>145</v>
      </c>
      <c r="C42" s="54">
        <f t="shared" si="1"/>
        <v>0</v>
      </c>
      <c r="O42" s="55"/>
      <c r="P42" s="57"/>
      <c r="Q42" s="58">
        <v>0</v>
      </c>
    </row>
    <row r="43" spans="1:17" x14ac:dyDescent="0.25">
      <c r="A43" t="str">
        <f t="shared" si="0"/>
        <v>2.7.1</v>
      </c>
      <c r="B43" s="53" t="s">
        <v>146</v>
      </c>
      <c r="C43" s="54">
        <f t="shared" si="1"/>
        <v>0</v>
      </c>
      <c r="O43" s="59"/>
      <c r="P43" s="55"/>
      <c r="Q43" s="58"/>
    </row>
    <row r="44" spans="1:17" x14ac:dyDescent="0.25">
      <c r="O44" s="59"/>
      <c r="P44" s="55"/>
      <c r="Q44" s="58"/>
    </row>
    <row r="45" spans="1:17" x14ac:dyDescent="0.25">
      <c r="O45" s="57"/>
      <c r="P45" s="55"/>
      <c r="Q45" s="58"/>
    </row>
    <row r="46" spans="1:17" x14ac:dyDescent="0.25">
      <c r="O46" s="59"/>
      <c r="P46" s="55"/>
      <c r="Q46" s="58"/>
    </row>
    <row r="47" spans="1:17" x14ac:dyDescent="0.25">
      <c r="O47" s="59"/>
      <c r="P47" s="55"/>
      <c r="Q47" s="58"/>
    </row>
    <row r="48" spans="1:17" x14ac:dyDescent="0.25">
      <c r="O48" s="57"/>
      <c r="P48" s="55"/>
      <c r="Q48" s="58"/>
    </row>
    <row r="49" spans="15:17" x14ac:dyDescent="0.25">
      <c r="O49" s="59"/>
      <c r="P49" s="55"/>
      <c r="Q49" s="58"/>
    </row>
    <row r="50" spans="15:17" x14ac:dyDescent="0.25">
      <c r="O50" s="59"/>
      <c r="P50" s="55"/>
      <c r="Q50" s="58"/>
    </row>
    <row r="51" spans="15:17" x14ac:dyDescent="0.25">
      <c r="O51" s="59"/>
      <c r="P51" s="55"/>
      <c r="Q51" s="58"/>
    </row>
    <row r="52" spans="15:17" x14ac:dyDescent="0.25">
      <c r="O52" s="59"/>
      <c r="P52" s="55"/>
      <c r="Q52" s="58"/>
    </row>
    <row r="53" spans="15:17" x14ac:dyDescent="0.25">
      <c r="O53" s="59"/>
      <c r="P53" s="55"/>
      <c r="Q53" s="58"/>
    </row>
    <row r="54" spans="15:17" x14ac:dyDescent="0.25">
      <c r="O54" s="59"/>
      <c r="P54" s="55"/>
      <c r="Q54" s="58"/>
    </row>
    <row r="55" spans="15:17" x14ac:dyDescent="0.25">
      <c r="O55" s="59"/>
      <c r="P55" s="55"/>
      <c r="Q55" s="58"/>
    </row>
    <row r="56" spans="15:17" x14ac:dyDescent="0.25">
      <c r="O56" s="59"/>
      <c r="P56" s="55"/>
      <c r="Q56" s="58"/>
    </row>
    <row r="57" spans="15:17" x14ac:dyDescent="0.25">
      <c r="O57" s="59"/>
      <c r="P57" s="55"/>
      <c r="Q57" s="58"/>
    </row>
    <row r="58" spans="15:17" x14ac:dyDescent="0.25">
      <c r="O58" s="57"/>
      <c r="P58" s="55"/>
      <c r="Q58" s="58"/>
    </row>
    <row r="59" spans="15:17" x14ac:dyDescent="0.25">
      <c r="O59" s="59"/>
      <c r="P59" s="55"/>
      <c r="Q59" s="58"/>
    </row>
    <row r="60" spans="15:17" x14ac:dyDescent="0.25">
      <c r="O60" s="59"/>
      <c r="P60" s="55"/>
      <c r="Q60" s="58"/>
    </row>
    <row r="61" spans="15:17" x14ac:dyDescent="0.25">
      <c r="O61" s="59"/>
      <c r="P61" s="55"/>
      <c r="Q61" s="58"/>
    </row>
    <row r="62" spans="15:17" x14ac:dyDescent="0.25">
      <c r="O62" s="59"/>
      <c r="P62" s="55"/>
      <c r="Q62" s="58"/>
    </row>
    <row r="63" spans="15:17" x14ac:dyDescent="0.25">
      <c r="O63" s="59"/>
      <c r="P63" s="55"/>
      <c r="Q63" s="58"/>
    </row>
    <row r="64" spans="15:17" x14ac:dyDescent="0.25">
      <c r="O64" s="59"/>
      <c r="P64" s="55"/>
      <c r="Q64" s="58"/>
    </row>
    <row r="65" spans="15:17" x14ac:dyDescent="0.25">
      <c r="O65" s="59"/>
      <c r="P65" s="55"/>
      <c r="Q65" s="58"/>
    </row>
    <row r="66" spans="15:17" x14ac:dyDescent="0.25">
      <c r="O66" s="59"/>
      <c r="P66" s="55"/>
      <c r="Q66" s="58"/>
    </row>
    <row r="67" spans="15:17" x14ac:dyDescent="0.25">
      <c r="O67" s="59"/>
      <c r="P67" s="55"/>
      <c r="Q67" s="58"/>
    </row>
    <row r="68" spans="15:17" x14ac:dyDescent="0.25">
      <c r="O68" s="59"/>
      <c r="P68" s="55"/>
      <c r="Q68" s="58"/>
    </row>
    <row r="69" spans="15:17" x14ac:dyDescent="0.25">
      <c r="O69" s="59"/>
      <c r="P69" s="55"/>
      <c r="Q69" s="58"/>
    </row>
    <row r="70" spans="15:17" x14ac:dyDescent="0.25">
      <c r="O70" s="59"/>
      <c r="P70" s="55"/>
      <c r="Q70" s="58"/>
    </row>
    <row r="71" spans="15:17" x14ac:dyDescent="0.25">
      <c r="O71" s="59"/>
      <c r="P71" s="55"/>
      <c r="Q71" s="58"/>
    </row>
    <row r="72" spans="15:17" x14ac:dyDescent="0.25">
      <c r="O72" s="59"/>
      <c r="P72" s="55"/>
      <c r="Q72" s="58"/>
    </row>
    <row r="73" spans="15:17" x14ac:dyDescent="0.25">
      <c r="O73" s="57"/>
      <c r="P73" s="55"/>
      <c r="Q73" s="58"/>
    </row>
    <row r="74" spans="15:17" x14ac:dyDescent="0.25">
      <c r="O74" s="59"/>
      <c r="P74" s="55"/>
      <c r="Q74" s="58"/>
    </row>
    <row r="75" spans="15:17" x14ac:dyDescent="0.25">
      <c r="O75" s="59"/>
      <c r="P75" s="55"/>
      <c r="Q75" s="58"/>
    </row>
    <row r="76" spans="15:17" x14ac:dyDescent="0.25">
      <c r="O76" s="57"/>
      <c r="P76" s="55"/>
      <c r="Q76" s="58"/>
    </row>
    <row r="77" spans="15:17" x14ac:dyDescent="0.25">
      <c r="O77" s="59"/>
      <c r="P77" s="55"/>
      <c r="Q77" s="58"/>
    </row>
    <row r="78" spans="15:17" x14ac:dyDescent="0.25">
      <c r="O78" s="59"/>
      <c r="P78" s="55"/>
      <c r="Q78" s="58"/>
    </row>
    <row r="79" spans="15:17" x14ac:dyDescent="0.25">
      <c r="O79" s="59"/>
      <c r="P79" s="55"/>
      <c r="Q79" s="58"/>
    </row>
    <row r="80" spans="15:17" x14ac:dyDescent="0.25">
      <c r="O80" s="57"/>
      <c r="P80" s="55"/>
      <c r="Q80" s="58"/>
    </row>
    <row r="81" spans="15:17" x14ac:dyDescent="0.25">
      <c r="O81" s="59"/>
      <c r="P81" s="55"/>
      <c r="Q81" s="58"/>
    </row>
    <row r="82" spans="15:17" x14ac:dyDescent="0.25">
      <c r="O82" s="59"/>
      <c r="P82" s="55"/>
      <c r="Q82" s="58"/>
    </row>
    <row r="83" spans="15:17" x14ac:dyDescent="0.25">
      <c r="O83" s="59"/>
      <c r="P83" s="55"/>
      <c r="Q83" s="58"/>
    </row>
    <row r="84" spans="15:17" x14ac:dyDescent="0.25">
      <c r="O84" s="59"/>
      <c r="P84" s="55"/>
      <c r="Q84" s="58"/>
    </row>
    <row r="85" spans="15:17" x14ac:dyDescent="0.25">
      <c r="O85" s="57"/>
      <c r="P85" s="55"/>
      <c r="Q85" s="58"/>
    </row>
    <row r="86" spans="15:17" x14ac:dyDescent="0.25">
      <c r="O86" s="59"/>
      <c r="P86" s="55"/>
      <c r="Q86" s="58"/>
    </row>
    <row r="87" spans="15:17" x14ac:dyDescent="0.25">
      <c r="O87" s="59"/>
      <c r="P87" s="55"/>
      <c r="Q87" s="58"/>
    </row>
    <row r="88" spans="15:17" x14ac:dyDescent="0.25">
      <c r="O88" s="59"/>
      <c r="P88" s="55"/>
      <c r="Q88" s="58"/>
    </row>
    <row r="89" spans="15:17" x14ac:dyDescent="0.25">
      <c r="O89" s="59"/>
      <c r="P89" s="55"/>
      <c r="Q89" s="58"/>
    </row>
    <row r="90" spans="15:17" x14ac:dyDescent="0.25">
      <c r="O90" s="59"/>
      <c r="P90" s="55"/>
      <c r="Q90" s="58"/>
    </row>
    <row r="91" spans="15:17" x14ac:dyDescent="0.25">
      <c r="O91" s="57"/>
      <c r="P91" s="55"/>
      <c r="Q91" s="58"/>
    </row>
    <row r="92" spans="15:17" x14ac:dyDescent="0.25">
      <c r="O92" s="59"/>
      <c r="P92" s="55"/>
      <c r="Q92" s="58"/>
    </row>
    <row r="93" spans="15:17" x14ac:dyDescent="0.25">
      <c r="O93" s="57"/>
      <c r="P93" s="55"/>
      <c r="Q93" s="58"/>
    </row>
    <row r="94" spans="15:17" x14ac:dyDescent="0.25">
      <c r="O94" s="59"/>
      <c r="P94" s="55"/>
      <c r="Q94" s="58"/>
    </row>
    <row r="95" spans="15:17" x14ac:dyDescent="0.25">
      <c r="O95" s="59"/>
      <c r="P95" s="55"/>
      <c r="Q95" s="58"/>
    </row>
    <row r="96" spans="15:17" x14ac:dyDescent="0.25">
      <c r="O96" s="59"/>
      <c r="P96" s="55"/>
      <c r="Q96" s="58"/>
    </row>
    <row r="97" spans="15:17" x14ac:dyDescent="0.25">
      <c r="O97" s="57"/>
      <c r="P97" s="55"/>
      <c r="Q97" s="58"/>
    </row>
    <row r="98" spans="15:17" x14ac:dyDescent="0.25">
      <c r="O98" s="59"/>
      <c r="P98" s="55"/>
      <c r="Q98" s="58"/>
    </row>
    <row r="99" spans="15:17" x14ac:dyDescent="0.25">
      <c r="O99" s="59"/>
      <c r="P99" s="55"/>
      <c r="Q99" s="58"/>
    </row>
    <row r="100" spans="15:17" x14ac:dyDescent="0.25">
      <c r="O100" s="59"/>
      <c r="P100" s="55"/>
      <c r="Q100" s="58"/>
    </row>
    <row r="101" spans="15:17" x14ac:dyDescent="0.25">
      <c r="O101" s="59"/>
      <c r="P101" s="55"/>
      <c r="Q101" s="58"/>
    </row>
    <row r="102" spans="15:17" x14ac:dyDescent="0.25">
      <c r="O102" s="59"/>
      <c r="P102" s="55"/>
      <c r="Q102" s="58"/>
    </row>
    <row r="103" spans="15:17" x14ac:dyDescent="0.25">
      <c r="O103" s="59"/>
      <c r="P103" s="55"/>
      <c r="Q103" s="58"/>
    </row>
    <row r="104" spans="15:17" x14ac:dyDescent="0.25">
      <c r="O104" s="59"/>
      <c r="P104" s="55"/>
      <c r="Q104" s="58"/>
    </row>
    <row r="105" spans="15:17" x14ac:dyDescent="0.25">
      <c r="O105" s="59"/>
      <c r="P105" s="55"/>
      <c r="Q105" s="58"/>
    </row>
    <row r="106" spans="15:17" x14ac:dyDescent="0.25">
      <c r="O106" s="59"/>
      <c r="P106" s="55"/>
      <c r="Q106" s="58"/>
    </row>
    <row r="107" spans="15:17" x14ac:dyDescent="0.25">
      <c r="O107" s="59"/>
      <c r="P107" s="55"/>
      <c r="Q107" s="58"/>
    </row>
    <row r="108" spans="15:17" x14ac:dyDescent="0.25">
      <c r="O108" s="59"/>
      <c r="P108" s="55"/>
      <c r="Q108" s="58"/>
    </row>
    <row r="109" spans="15:17" x14ac:dyDescent="0.25">
      <c r="O109" s="57"/>
      <c r="P109" s="55"/>
      <c r="Q109" s="58"/>
    </row>
    <row r="110" spans="15:17" x14ac:dyDescent="0.25">
      <c r="O110" s="59"/>
      <c r="P110" s="55"/>
      <c r="Q110" s="58"/>
    </row>
    <row r="111" spans="15:17" x14ac:dyDescent="0.25">
      <c r="O111" s="59"/>
      <c r="P111" s="55"/>
      <c r="Q111" s="58"/>
    </row>
    <row r="112" spans="15:17" x14ac:dyDescent="0.25">
      <c r="O112" s="59"/>
      <c r="P112" s="55"/>
      <c r="Q112" s="58"/>
    </row>
    <row r="113" spans="15:17" x14ac:dyDescent="0.25">
      <c r="O113" s="59"/>
      <c r="P113" s="55"/>
      <c r="Q113" s="58"/>
    </row>
    <row r="114" spans="15:17" x14ac:dyDescent="0.25">
      <c r="O114" s="59"/>
      <c r="P114" s="55"/>
      <c r="Q114" s="58"/>
    </row>
    <row r="115" spans="15:17" x14ac:dyDescent="0.25">
      <c r="O115" s="59"/>
      <c r="P115" s="55"/>
      <c r="Q115" s="58"/>
    </row>
    <row r="116" spans="15:17" x14ac:dyDescent="0.25">
      <c r="O116" s="59"/>
      <c r="P116" s="55"/>
      <c r="Q116" s="58"/>
    </row>
    <row r="117" spans="15:17" x14ac:dyDescent="0.25">
      <c r="O117" s="59"/>
      <c r="P117" s="55"/>
      <c r="Q117" s="58"/>
    </row>
    <row r="118" spans="15:17" x14ac:dyDescent="0.25">
      <c r="O118" s="59"/>
      <c r="P118" s="55"/>
      <c r="Q118" s="58"/>
    </row>
    <row r="119" spans="15:17" x14ac:dyDescent="0.25">
      <c r="O119" s="57"/>
      <c r="P119" s="55"/>
      <c r="Q119" s="58"/>
    </row>
    <row r="120" spans="15:17" x14ac:dyDescent="0.25">
      <c r="O120" s="59"/>
      <c r="P120" s="55"/>
      <c r="Q120" s="58"/>
    </row>
    <row r="121" spans="15:17" x14ac:dyDescent="0.25">
      <c r="O121" s="59"/>
      <c r="P121" s="55"/>
      <c r="Q121" s="58"/>
    </row>
    <row r="122" spans="15:17" x14ac:dyDescent="0.25">
      <c r="O122" s="59"/>
      <c r="P122" s="55"/>
      <c r="Q122" s="58"/>
    </row>
    <row r="123" spans="15:17" x14ac:dyDescent="0.25">
      <c r="O123" s="59"/>
      <c r="P123" s="55"/>
      <c r="Q123" s="58"/>
    </row>
    <row r="124" spans="15:17" x14ac:dyDescent="0.25">
      <c r="O124" s="59"/>
      <c r="P124" s="55"/>
      <c r="Q124" s="58"/>
    </row>
    <row r="125" spans="15:17" x14ac:dyDescent="0.25">
      <c r="O125" s="59"/>
      <c r="P125" s="55"/>
      <c r="Q125" s="58"/>
    </row>
    <row r="126" spans="15:17" x14ac:dyDescent="0.25">
      <c r="O126" s="59"/>
      <c r="P126" s="55"/>
      <c r="Q126" s="58"/>
    </row>
    <row r="127" spans="15:17" x14ac:dyDescent="0.25">
      <c r="O127" s="59"/>
      <c r="P127" s="55"/>
      <c r="Q127" s="58"/>
    </row>
    <row r="128" spans="15:17" x14ac:dyDescent="0.25">
      <c r="O128" s="59"/>
      <c r="P128" s="55"/>
      <c r="Q128" s="58"/>
    </row>
    <row r="129" spans="15:17" x14ac:dyDescent="0.25">
      <c r="O129" s="59"/>
      <c r="P129" s="55"/>
      <c r="Q129" s="58"/>
    </row>
    <row r="130" spans="15:17" x14ac:dyDescent="0.25">
      <c r="O130" s="57"/>
      <c r="P130" s="55"/>
      <c r="Q130" s="58"/>
    </row>
    <row r="131" spans="15:17" x14ac:dyDescent="0.25">
      <c r="O131" s="59"/>
      <c r="P131" s="55"/>
      <c r="Q131" s="58"/>
    </row>
    <row r="132" spans="15:17" x14ac:dyDescent="0.25">
      <c r="O132" s="59"/>
      <c r="P132" s="55"/>
      <c r="Q132" s="58"/>
    </row>
    <row r="133" spans="15:17" x14ac:dyDescent="0.25">
      <c r="O133" s="59"/>
      <c r="P133" s="55"/>
      <c r="Q133" s="58"/>
    </row>
    <row r="134" spans="15:17" x14ac:dyDescent="0.25">
      <c r="O134" s="59"/>
      <c r="P134" s="55"/>
      <c r="Q134" s="58"/>
    </row>
    <row r="135" spans="15:17" x14ac:dyDescent="0.25">
      <c r="O135" s="59"/>
      <c r="P135" s="55"/>
      <c r="Q135" s="58"/>
    </row>
    <row r="136" spans="15:17" x14ac:dyDescent="0.25">
      <c r="O136" s="59"/>
      <c r="P136" s="55"/>
      <c r="Q136" s="58"/>
    </row>
    <row r="137" spans="15:17" x14ac:dyDescent="0.25">
      <c r="O137" s="59"/>
      <c r="P137" s="55"/>
      <c r="Q137" s="58"/>
    </row>
    <row r="138" spans="15:17" x14ac:dyDescent="0.25">
      <c r="O138" s="57"/>
      <c r="P138" s="55"/>
      <c r="Q138" s="58"/>
    </row>
    <row r="139" spans="15:17" x14ac:dyDescent="0.25">
      <c r="O139" s="59"/>
      <c r="P139" s="55"/>
      <c r="Q139" s="58"/>
    </row>
    <row r="140" spans="15:17" x14ac:dyDescent="0.25">
      <c r="O140" s="57"/>
      <c r="P140" s="55"/>
      <c r="Q140" s="58"/>
    </row>
    <row r="141" spans="15:17" x14ac:dyDescent="0.25">
      <c r="O141" s="59"/>
      <c r="P141" s="55"/>
      <c r="Q141" s="58"/>
    </row>
    <row r="142" spans="15:17" x14ac:dyDescent="0.25">
      <c r="O142" s="59"/>
      <c r="P142" s="55"/>
      <c r="Q142" s="58"/>
    </row>
    <row r="143" spans="15:17" x14ac:dyDescent="0.25">
      <c r="O143" s="59"/>
      <c r="P143" s="55"/>
      <c r="Q143" s="58"/>
    </row>
    <row r="144" spans="15:17" x14ac:dyDescent="0.25">
      <c r="O144" s="59"/>
      <c r="P144" s="55"/>
      <c r="Q144" s="58"/>
    </row>
    <row r="145" spans="15:17" x14ac:dyDescent="0.25">
      <c r="O145" s="57"/>
      <c r="P145" s="55"/>
      <c r="Q145" s="58"/>
    </row>
    <row r="146" spans="15:17" x14ac:dyDescent="0.25">
      <c r="O146" s="59"/>
      <c r="P146" s="55"/>
      <c r="Q146" s="58"/>
    </row>
    <row r="147" spans="15:17" x14ac:dyDescent="0.25">
      <c r="O147" s="59"/>
      <c r="P147" s="55"/>
      <c r="Q147" s="58"/>
    </row>
    <row r="148" spans="15:17" x14ac:dyDescent="0.25">
      <c r="O148" s="59"/>
      <c r="P148" s="55"/>
      <c r="Q148" s="60"/>
    </row>
    <row r="149" spans="15:17" x14ac:dyDescent="0.25">
      <c r="O149" s="57"/>
      <c r="P149" s="55"/>
      <c r="Q149" s="58"/>
    </row>
    <row r="150" spans="15:17" x14ac:dyDescent="0.25">
      <c r="O150" s="59"/>
      <c r="P150" s="55"/>
      <c r="Q150" s="58"/>
    </row>
    <row r="151" spans="15:17" x14ac:dyDescent="0.25">
      <c r="O151" s="57"/>
      <c r="P151" s="55"/>
      <c r="Q151" s="58"/>
    </row>
    <row r="152" spans="15:17" x14ac:dyDescent="0.25">
      <c r="O152" s="59"/>
      <c r="P152" s="55"/>
      <c r="Q152" s="58"/>
    </row>
    <row r="153" spans="15:17" x14ac:dyDescent="0.25">
      <c r="O153" s="57"/>
      <c r="P153" s="55"/>
      <c r="Q153" s="58"/>
    </row>
    <row r="154" spans="15:17" x14ac:dyDescent="0.25">
      <c r="O154" s="59"/>
      <c r="P154" s="55"/>
      <c r="Q154" s="58"/>
    </row>
    <row r="155" spans="15:17" x14ac:dyDescent="0.25">
      <c r="O155" s="59"/>
      <c r="P155" s="55"/>
      <c r="Q155" s="58"/>
    </row>
    <row r="156" spans="15:17" x14ac:dyDescent="0.25">
      <c r="O156" s="59"/>
      <c r="P156" s="55"/>
      <c r="Q156" s="58"/>
    </row>
    <row r="157" spans="15:17" x14ac:dyDescent="0.25">
      <c r="O157" s="59"/>
      <c r="P157" s="55"/>
      <c r="Q157" s="58"/>
    </row>
    <row r="158" spans="15:17" x14ac:dyDescent="0.25">
      <c r="O158" s="59"/>
      <c r="P158" s="55"/>
      <c r="Q158" s="58"/>
    </row>
    <row r="159" spans="15:17" x14ac:dyDescent="0.25">
      <c r="O159" s="59"/>
      <c r="P159" s="55"/>
      <c r="Q159" s="58"/>
    </row>
    <row r="160" spans="15:17" x14ac:dyDescent="0.25">
      <c r="O160" s="57"/>
      <c r="P160" s="55"/>
      <c r="Q160" s="58"/>
    </row>
    <row r="161" spans="15:16" x14ac:dyDescent="0.25">
      <c r="O161" s="59"/>
      <c r="P161" s="55"/>
    </row>
    <row r="162" spans="15:16" x14ac:dyDescent="0.25">
      <c r="O162" s="57"/>
      <c r="P162" s="55"/>
    </row>
    <row r="163" spans="15:16" x14ac:dyDescent="0.25">
      <c r="O163" s="59"/>
      <c r="P163" s="55"/>
    </row>
    <row r="164" spans="15:16" x14ac:dyDescent="0.25">
      <c r="O164" s="59"/>
    </row>
    <row r="165" spans="15:16" x14ac:dyDescent="0.25">
      <c r="O165" s="57"/>
    </row>
    <row r="166" spans="15:16" x14ac:dyDescent="0.25">
      <c r="O166" s="59"/>
    </row>
  </sheetData>
  <mergeCells count="1">
    <mergeCell ref="P2:Q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EFB49-A58D-497A-A3E4-4DDA63001F5D}">
  <sheetPr filterMode="1"/>
  <dimension ref="A1:F111"/>
  <sheetViews>
    <sheetView workbookViewId="0">
      <selection activeCell="B1" sqref="B1:F1048576"/>
    </sheetView>
  </sheetViews>
  <sheetFormatPr baseColWidth="10" defaultColWidth="9.140625" defaultRowHeight="15" x14ac:dyDescent="0.25"/>
  <cols>
    <col min="1" max="2" width="23.42578125" style="64" customWidth="1"/>
    <col min="3" max="4" width="23.42578125" style="64" hidden="1" customWidth="1"/>
    <col min="5" max="5" width="23.42578125" style="65" hidden="1" customWidth="1"/>
    <col min="6" max="6" width="23.42578125" style="65" customWidth="1"/>
    <col min="7" max="16384" width="9.140625" style="64"/>
  </cols>
  <sheetData>
    <row r="1" spans="1:6" ht="15.75" x14ac:dyDescent="0.25">
      <c r="F1" s="66" t="s">
        <v>176</v>
      </c>
    </row>
    <row r="2" spans="1:6" ht="15.75" x14ac:dyDescent="0.25">
      <c r="A2" s="67" t="s">
        <v>177</v>
      </c>
      <c r="B2" s="67" t="s">
        <v>99</v>
      </c>
      <c r="C2" s="67" t="s">
        <v>178</v>
      </c>
      <c r="D2" s="67" t="s">
        <v>179</v>
      </c>
      <c r="E2" s="66" t="s">
        <v>100</v>
      </c>
      <c r="F2" s="66" t="s">
        <v>100</v>
      </c>
    </row>
    <row r="3" spans="1:6" ht="15.75" x14ac:dyDescent="0.25">
      <c r="A3" s="67" t="s">
        <v>180</v>
      </c>
      <c r="B3" s="68" t="s">
        <v>103</v>
      </c>
      <c r="C3" s="69">
        <v>0</v>
      </c>
      <c r="D3" s="69">
        <v>0</v>
      </c>
      <c r="E3" s="70">
        <v>76792750.230000004</v>
      </c>
      <c r="F3" s="70">
        <v>76792750.230000004</v>
      </c>
    </row>
    <row r="4" spans="1:6" ht="15.75" x14ac:dyDescent="0.25">
      <c r="A4" s="67" t="s">
        <v>181</v>
      </c>
      <c r="B4" s="68" t="s">
        <v>104</v>
      </c>
      <c r="C4" s="69">
        <v>0</v>
      </c>
      <c r="D4" s="69">
        <v>0</v>
      </c>
      <c r="E4" s="70">
        <v>76792750.230000004</v>
      </c>
      <c r="F4" s="70">
        <v>76792750.230000004</v>
      </c>
    </row>
    <row r="5" spans="1:6" ht="15.75" x14ac:dyDescent="0.25">
      <c r="A5" s="67" t="s">
        <v>182</v>
      </c>
      <c r="B5" s="71" t="s">
        <v>105</v>
      </c>
      <c r="C5" s="69">
        <v>0</v>
      </c>
      <c r="D5" s="69">
        <v>0</v>
      </c>
      <c r="E5" s="70">
        <v>76792750.230000004</v>
      </c>
      <c r="F5" s="70">
        <v>76792750.230000004</v>
      </c>
    </row>
    <row r="6" spans="1:6" ht="15.75" x14ac:dyDescent="0.25">
      <c r="A6" s="67" t="s">
        <v>183</v>
      </c>
      <c r="B6" s="72" t="s">
        <v>107</v>
      </c>
      <c r="C6" s="69">
        <v>0</v>
      </c>
      <c r="D6" s="69">
        <v>0</v>
      </c>
      <c r="E6" s="70">
        <v>62067303.530000001</v>
      </c>
      <c r="F6" s="70">
        <v>62067303.530000001</v>
      </c>
    </row>
    <row r="7" spans="1:6" ht="15.75" x14ac:dyDescent="0.25">
      <c r="A7" s="67" t="s">
        <v>184</v>
      </c>
      <c r="B7" s="73" t="s">
        <v>108</v>
      </c>
      <c r="C7" s="69">
        <v>0</v>
      </c>
      <c r="D7" s="69">
        <v>0</v>
      </c>
      <c r="E7" s="70">
        <v>53128557.130000003</v>
      </c>
      <c r="F7" s="70">
        <v>53128557.130000003</v>
      </c>
    </row>
    <row r="8" spans="1:6" ht="15.75" hidden="1" x14ac:dyDescent="0.25">
      <c r="A8" s="67" t="s">
        <v>185</v>
      </c>
      <c r="B8" s="74" t="s">
        <v>186</v>
      </c>
      <c r="C8" s="69">
        <v>0</v>
      </c>
      <c r="D8" s="69">
        <v>0</v>
      </c>
      <c r="E8" s="70">
        <v>41903170.590000004</v>
      </c>
      <c r="F8" s="70">
        <v>41903170.590000004</v>
      </c>
    </row>
    <row r="9" spans="1:6" ht="15.75" hidden="1" x14ac:dyDescent="0.25">
      <c r="A9" s="67" t="s">
        <v>185</v>
      </c>
      <c r="B9" s="74" t="s">
        <v>187</v>
      </c>
      <c r="C9" s="69">
        <v>0</v>
      </c>
      <c r="D9" s="69">
        <v>0</v>
      </c>
      <c r="E9" s="70">
        <v>395000</v>
      </c>
      <c r="F9" s="70">
        <v>395000</v>
      </c>
    </row>
    <row r="10" spans="1:6" ht="15.75" hidden="1" x14ac:dyDescent="0.25">
      <c r="A10" s="67" t="s">
        <v>185</v>
      </c>
      <c r="B10" s="74" t="s">
        <v>188</v>
      </c>
      <c r="C10" s="69">
        <v>0</v>
      </c>
      <c r="D10" s="69">
        <v>0</v>
      </c>
      <c r="E10" s="70">
        <v>7500350</v>
      </c>
      <c r="F10" s="70">
        <v>7500350</v>
      </c>
    </row>
    <row r="11" spans="1:6" ht="15.75" hidden="1" x14ac:dyDescent="0.25">
      <c r="A11" s="67" t="s">
        <v>185</v>
      </c>
      <c r="B11" s="74" t="s">
        <v>189</v>
      </c>
      <c r="C11" s="69">
        <v>0</v>
      </c>
      <c r="D11" s="69">
        <v>0</v>
      </c>
      <c r="E11" s="70">
        <v>2781000</v>
      </c>
      <c r="F11" s="70">
        <v>2781000</v>
      </c>
    </row>
    <row r="12" spans="1:6" ht="15.75" hidden="1" x14ac:dyDescent="0.25">
      <c r="A12" s="67" t="s">
        <v>185</v>
      </c>
      <c r="B12" s="74" t="s">
        <v>190</v>
      </c>
      <c r="C12" s="69">
        <v>0</v>
      </c>
      <c r="D12" s="69">
        <v>0</v>
      </c>
      <c r="E12" s="70">
        <v>15000</v>
      </c>
      <c r="F12" s="70">
        <v>15000</v>
      </c>
    </row>
    <row r="13" spans="1:6" ht="15.75" hidden="1" x14ac:dyDescent="0.25">
      <c r="A13" s="67" t="s">
        <v>185</v>
      </c>
      <c r="B13" s="74" t="s">
        <v>191</v>
      </c>
      <c r="C13" s="69">
        <v>0</v>
      </c>
      <c r="D13" s="69">
        <v>0</v>
      </c>
      <c r="E13" s="70">
        <v>534036.54</v>
      </c>
      <c r="F13" s="70">
        <v>534036.54</v>
      </c>
    </row>
    <row r="14" spans="1:6" ht="15.75" x14ac:dyDescent="0.25">
      <c r="A14" s="67" t="s">
        <v>184</v>
      </c>
      <c r="B14" s="73" t="s">
        <v>109</v>
      </c>
      <c r="C14" s="69">
        <v>0</v>
      </c>
      <c r="D14" s="69">
        <v>0</v>
      </c>
      <c r="E14" s="70">
        <v>654256.72</v>
      </c>
      <c r="F14" s="70">
        <v>654256.72</v>
      </c>
    </row>
    <row r="15" spans="1:6" ht="15.75" hidden="1" x14ac:dyDescent="0.25">
      <c r="A15" s="67" t="s">
        <v>185</v>
      </c>
      <c r="B15" s="74" t="s">
        <v>192</v>
      </c>
      <c r="C15" s="69">
        <v>0</v>
      </c>
      <c r="D15" s="69">
        <v>0</v>
      </c>
      <c r="E15" s="70">
        <v>127894.32</v>
      </c>
      <c r="F15" s="70">
        <v>127894.32</v>
      </c>
    </row>
    <row r="16" spans="1:6" ht="15.75" hidden="1" x14ac:dyDescent="0.25">
      <c r="A16" s="67" t="s">
        <v>185</v>
      </c>
      <c r="B16" s="74" t="s">
        <v>193</v>
      </c>
      <c r="C16" s="69">
        <v>0</v>
      </c>
      <c r="D16" s="69">
        <v>0</v>
      </c>
      <c r="E16" s="70">
        <v>526362.4</v>
      </c>
      <c r="F16" s="70">
        <v>526362.4</v>
      </c>
    </row>
    <row r="17" spans="1:6" ht="15.75" x14ac:dyDescent="0.25">
      <c r="A17" s="67" t="s">
        <v>184</v>
      </c>
      <c r="B17" s="73" t="s">
        <v>111</v>
      </c>
      <c r="C17" s="69">
        <v>0</v>
      </c>
      <c r="D17" s="69">
        <v>0</v>
      </c>
      <c r="E17" s="70">
        <v>8284489.6799999997</v>
      </c>
      <c r="F17" s="70">
        <v>8284489.6799999997</v>
      </c>
    </row>
    <row r="18" spans="1:6" ht="15.75" hidden="1" x14ac:dyDescent="0.25">
      <c r="A18" s="67" t="s">
        <v>185</v>
      </c>
      <c r="B18" s="74" t="s">
        <v>194</v>
      </c>
      <c r="C18" s="69">
        <v>0</v>
      </c>
      <c r="D18" s="69">
        <v>0</v>
      </c>
      <c r="E18" s="70">
        <v>3728476.07</v>
      </c>
      <c r="F18" s="70">
        <v>3728476.07</v>
      </c>
    </row>
    <row r="19" spans="1:6" ht="15.75" hidden="1" x14ac:dyDescent="0.25">
      <c r="A19" s="67" t="s">
        <v>185</v>
      </c>
      <c r="B19" s="74" t="s">
        <v>195</v>
      </c>
      <c r="C19" s="69">
        <v>0</v>
      </c>
      <c r="D19" s="69">
        <v>0</v>
      </c>
      <c r="E19" s="70">
        <v>3772127.64</v>
      </c>
      <c r="F19" s="70">
        <v>3772127.64</v>
      </c>
    </row>
    <row r="20" spans="1:6" ht="15.75" hidden="1" x14ac:dyDescent="0.25">
      <c r="A20" s="67" t="s">
        <v>185</v>
      </c>
      <c r="B20" s="74" t="s">
        <v>196</v>
      </c>
      <c r="C20" s="69">
        <v>0</v>
      </c>
      <c r="D20" s="69">
        <v>0</v>
      </c>
      <c r="E20" s="70">
        <v>498042.85</v>
      </c>
      <c r="F20" s="70">
        <v>498042.85</v>
      </c>
    </row>
    <row r="21" spans="1:6" ht="15.75" hidden="1" x14ac:dyDescent="0.25">
      <c r="A21" s="67" t="s">
        <v>185</v>
      </c>
      <c r="B21" s="74" t="s">
        <v>197</v>
      </c>
      <c r="C21" s="69">
        <v>0</v>
      </c>
      <c r="D21" s="69">
        <v>0</v>
      </c>
      <c r="E21" s="70">
        <v>285843.12</v>
      </c>
      <c r="F21" s="70">
        <v>285843.12</v>
      </c>
    </row>
    <row r="22" spans="1:6" ht="15.75" x14ac:dyDescent="0.25">
      <c r="A22" s="67" t="s">
        <v>183</v>
      </c>
      <c r="B22" s="72" t="s">
        <v>112</v>
      </c>
      <c r="C22" s="69">
        <v>0</v>
      </c>
      <c r="D22" s="69">
        <v>81788533</v>
      </c>
      <c r="E22" s="70">
        <v>3881036.7</v>
      </c>
      <c r="F22" s="70">
        <v>3881036.7</v>
      </c>
    </row>
    <row r="23" spans="1:6" ht="15.75" x14ac:dyDescent="0.25">
      <c r="A23" s="67" t="s">
        <v>184</v>
      </c>
      <c r="B23" s="73" t="s">
        <v>113</v>
      </c>
      <c r="C23" s="69">
        <v>0</v>
      </c>
      <c r="D23" s="69">
        <v>0</v>
      </c>
      <c r="E23" s="70">
        <v>2328645.34</v>
      </c>
      <c r="F23" s="70">
        <v>2328645.34</v>
      </c>
    </row>
    <row r="24" spans="1:6" ht="15.75" hidden="1" x14ac:dyDescent="0.25">
      <c r="A24" s="67" t="s">
        <v>185</v>
      </c>
      <c r="B24" s="74" t="s">
        <v>198</v>
      </c>
      <c r="C24" s="69">
        <v>0</v>
      </c>
      <c r="D24" s="69">
        <v>0</v>
      </c>
      <c r="E24" s="70">
        <v>3714.08</v>
      </c>
      <c r="F24" s="70">
        <v>3714.08</v>
      </c>
    </row>
    <row r="25" spans="1:6" ht="15.75" hidden="1" x14ac:dyDescent="0.25">
      <c r="A25" s="67" t="s">
        <v>185</v>
      </c>
      <c r="B25" s="74" t="s">
        <v>199</v>
      </c>
      <c r="C25" s="69">
        <v>0</v>
      </c>
      <c r="D25" s="69">
        <v>0</v>
      </c>
      <c r="E25" s="70">
        <v>533421.57999999996</v>
      </c>
      <c r="F25" s="70">
        <v>533421.57999999996</v>
      </c>
    </row>
    <row r="26" spans="1:6" ht="15.75" hidden="1" x14ac:dyDescent="0.25">
      <c r="A26" s="67" t="s">
        <v>185</v>
      </c>
      <c r="B26" s="74" t="s">
        <v>200</v>
      </c>
      <c r="C26" s="69">
        <v>0</v>
      </c>
      <c r="D26" s="69">
        <v>0</v>
      </c>
      <c r="E26" s="70">
        <v>1791509.68</v>
      </c>
      <c r="F26" s="70">
        <v>1791509.68</v>
      </c>
    </row>
    <row r="27" spans="1:6" ht="15.75" x14ac:dyDescent="0.25">
      <c r="A27" s="67" t="s">
        <v>184</v>
      </c>
      <c r="B27" s="73" t="s">
        <v>114</v>
      </c>
      <c r="C27" s="69">
        <v>0</v>
      </c>
      <c r="D27" s="69">
        <v>12532981</v>
      </c>
      <c r="E27" s="70">
        <v>0</v>
      </c>
      <c r="F27" s="70">
        <v>0</v>
      </c>
    </row>
    <row r="28" spans="1:6" ht="15.75" hidden="1" x14ac:dyDescent="0.25">
      <c r="A28" s="67" t="s">
        <v>185</v>
      </c>
      <c r="B28" s="74" t="s">
        <v>201</v>
      </c>
      <c r="C28" s="69">
        <v>0</v>
      </c>
      <c r="D28" s="69">
        <v>10295422</v>
      </c>
      <c r="E28" s="70">
        <v>0</v>
      </c>
      <c r="F28" s="70">
        <v>0</v>
      </c>
    </row>
    <row r="29" spans="1:6" ht="15.75" hidden="1" x14ac:dyDescent="0.25">
      <c r="A29" s="67" t="s">
        <v>185</v>
      </c>
      <c r="B29" s="74" t="s">
        <v>202</v>
      </c>
      <c r="C29" s="69">
        <v>0</v>
      </c>
      <c r="D29" s="69">
        <v>2237559</v>
      </c>
      <c r="E29" s="70">
        <v>0</v>
      </c>
      <c r="F29" s="70">
        <v>0</v>
      </c>
    </row>
    <row r="30" spans="1:6" ht="15.75" x14ac:dyDescent="0.25">
      <c r="A30" s="67" t="s">
        <v>184</v>
      </c>
      <c r="B30" s="73" t="s">
        <v>115</v>
      </c>
      <c r="C30" s="69">
        <v>0</v>
      </c>
      <c r="D30" s="69">
        <v>1000000</v>
      </c>
      <c r="E30" s="70">
        <v>0</v>
      </c>
      <c r="F30" s="70">
        <v>0</v>
      </c>
    </row>
    <row r="31" spans="1:6" ht="15.75" hidden="1" x14ac:dyDescent="0.25">
      <c r="A31" s="67" t="s">
        <v>185</v>
      </c>
      <c r="B31" s="74" t="s">
        <v>203</v>
      </c>
      <c r="C31" s="69">
        <v>0</v>
      </c>
      <c r="D31" s="69">
        <v>1000000</v>
      </c>
      <c r="E31" s="70">
        <v>0</v>
      </c>
      <c r="F31" s="70">
        <v>0</v>
      </c>
    </row>
    <row r="32" spans="1:6" ht="15.75" x14ac:dyDescent="0.25">
      <c r="A32" s="67" t="s">
        <v>184</v>
      </c>
      <c r="B32" s="73" t="s">
        <v>116</v>
      </c>
      <c r="C32" s="69">
        <v>0</v>
      </c>
      <c r="D32" s="69">
        <v>4092963</v>
      </c>
      <c r="E32" s="70">
        <v>0</v>
      </c>
      <c r="F32" s="70">
        <v>0</v>
      </c>
    </row>
    <row r="33" spans="1:6" ht="15.75" hidden="1" x14ac:dyDescent="0.25">
      <c r="A33" s="67" t="s">
        <v>185</v>
      </c>
      <c r="B33" s="74" t="s">
        <v>204</v>
      </c>
      <c r="C33" s="69">
        <v>0</v>
      </c>
      <c r="D33" s="69">
        <v>4092963</v>
      </c>
      <c r="E33" s="70">
        <v>0</v>
      </c>
      <c r="F33" s="70">
        <v>0</v>
      </c>
    </row>
    <row r="34" spans="1:6" ht="15.75" x14ac:dyDescent="0.25">
      <c r="A34" s="67" t="s">
        <v>184</v>
      </c>
      <c r="B34" s="73" t="s">
        <v>117</v>
      </c>
      <c r="C34" s="69">
        <v>0</v>
      </c>
      <c r="D34" s="69">
        <v>0</v>
      </c>
      <c r="E34" s="70">
        <v>0</v>
      </c>
      <c r="F34" s="70">
        <v>0</v>
      </c>
    </row>
    <row r="35" spans="1:6" ht="15.75" hidden="1" x14ac:dyDescent="0.25">
      <c r="A35" s="67" t="s">
        <v>185</v>
      </c>
      <c r="B35" s="74" t="s">
        <v>205</v>
      </c>
      <c r="C35" s="69">
        <v>0</v>
      </c>
      <c r="D35" s="69">
        <v>0</v>
      </c>
      <c r="E35" s="70">
        <v>0</v>
      </c>
      <c r="F35" s="70">
        <v>0</v>
      </c>
    </row>
    <row r="36" spans="1:6" ht="15.75" x14ac:dyDescent="0.25">
      <c r="A36" s="67" t="s">
        <v>184</v>
      </c>
      <c r="B36" s="73" t="s">
        <v>118</v>
      </c>
      <c r="C36" s="69">
        <v>0</v>
      </c>
      <c r="D36" s="69">
        <v>0</v>
      </c>
      <c r="E36" s="70">
        <v>1552391.36</v>
      </c>
      <c r="F36" s="70">
        <v>1552391.36</v>
      </c>
    </row>
    <row r="37" spans="1:6" ht="15.75" hidden="1" x14ac:dyDescent="0.25">
      <c r="A37" s="67" t="s">
        <v>185</v>
      </c>
      <c r="B37" s="74" t="s">
        <v>206</v>
      </c>
      <c r="C37" s="69">
        <v>0</v>
      </c>
      <c r="D37" s="69">
        <v>0</v>
      </c>
      <c r="E37" s="70">
        <v>0</v>
      </c>
      <c r="F37" s="70">
        <v>0</v>
      </c>
    </row>
    <row r="38" spans="1:6" ht="15.75" hidden="1" x14ac:dyDescent="0.25">
      <c r="A38" s="67" t="s">
        <v>185</v>
      </c>
      <c r="B38" s="74" t="s">
        <v>207</v>
      </c>
      <c r="C38" s="69">
        <v>0</v>
      </c>
      <c r="D38" s="69">
        <v>0</v>
      </c>
      <c r="E38" s="70">
        <v>0</v>
      </c>
      <c r="F38" s="70">
        <v>0</v>
      </c>
    </row>
    <row r="39" spans="1:6" ht="15.75" hidden="1" x14ac:dyDescent="0.25">
      <c r="A39" s="67" t="s">
        <v>185</v>
      </c>
      <c r="B39" s="74" t="s">
        <v>208</v>
      </c>
      <c r="C39" s="69">
        <v>0</v>
      </c>
      <c r="D39" s="69">
        <v>0</v>
      </c>
      <c r="E39" s="70">
        <v>1552391.36</v>
      </c>
      <c r="F39" s="70">
        <v>1552391.36</v>
      </c>
    </row>
    <row r="40" spans="1:6" ht="15.75" x14ac:dyDescent="0.25">
      <c r="A40" s="67" t="s">
        <v>184</v>
      </c>
      <c r="B40" s="73" t="s">
        <v>119</v>
      </c>
      <c r="C40" s="69">
        <v>0</v>
      </c>
      <c r="D40" s="69">
        <v>55982589</v>
      </c>
      <c r="E40" s="70">
        <v>0</v>
      </c>
      <c r="F40" s="70">
        <v>0</v>
      </c>
    </row>
    <row r="41" spans="1:6" ht="15.75" hidden="1" x14ac:dyDescent="0.25">
      <c r="A41" s="67" t="s">
        <v>185</v>
      </c>
      <c r="B41" s="74" t="s">
        <v>209</v>
      </c>
      <c r="C41" s="69">
        <v>0</v>
      </c>
      <c r="D41" s="69">
        <v>1050859</v>
      </c>
      <c r="E41" s="70">
        <v>0</v>
      </c>
      <c r="F41" s="70">
        <v>0</v>
      </c>
    </row>
    <row r="42" spans="1:6" ht="15.75" hidden="1" x14ac:dyDescent="0.25">
      <c r="A42" s="67" t="s">
        <v>185</v>
      </c>
      <c r="B42" s="74" t="s">
        <v>210</v>
      </c>
      <c r="C42" s="69">
        <v>0</v>
      </c>
      <c r="D42" s="69">
        <v>12440880</v>
      </c>
      <c r="E42" s="70">
        <v>0</v>
      </c>
      <c r="F42" s="70">
        <v>0</v>
      </c>
    </row>
    <row r="43" spans="1:6" ht="15.75" hidden="1" x14ac:dyDescent="0.25">
      <c r="A43" s="67" t="s">
        <v>185</v>
      </c>
      <c r="B43" s="74" t="s">
        <v>211</v>
      </c>
      <c r="C43" s="69">
        <v>0</v>
      </c>
      <c r="D43" s="69">
        <v>31490850</v>
      </c>
      <c r="E43" s="70">
        <v>0</v>
      </c>
      <c r="F43" s="70">
        <v>0</v>
      </c>
    </row>
    <row r="44" spans="1:6" ht="15.75" hidden="1" x14ac:dyDescent="0.25">
      <c r="A44" s="67" t="s">
        <v>185</v>
      </c>
      <c r="B44" s="74" t="s">
        <v>212</v>
      </c>
      <c r="C44" s="69">
        <v>0</v>
      </c>
      <c r="D44" s="69">
        <v>7300000</v>
      </c>
      <c r="E44" s="70">
        <v>0</v>
      </c>
      <c r="F44" s="70">
        <v>0</v>
      </c>
    </row>
    <row r="45" spans="1:6" ht="15.75" hidden="1" x14ac:dyDescent="0.25">
      <c r="A45" s="67" t="s">
        <v>185</v>
      </c>
      <c r="B45" s="74" t="s">
        <v>213</v>
      </c>
      <c r="C45" s="69">
        <v>0</v>
      </c>
      <c r="D45" s="69">
        <v>3700000</v>
      </c>
      <c r="E45" s="70">
        <v>0</v>
      </c>
      <c r="F45" s="70">
        <v>0</v>
      </c>
    </row>
    <row r="46" spans="1:6" ht="15.75" hidden="1" x14ac:dyDescent="0.25">
      <c r="A46" s="67" t="s">
        <v>185</v>
      </c>
      <c r="B46" s="74" t="s">
        <v>214</v>
      </c>
      <c r="C46" s="69">
        <v>0</v>
      </c>
      <c r="D46" s="69">
        <v>0</v>
      </c>
      <c r="E46" s="70">
        <v>0</v>
      </c>
      <c r="F46" s="70">
        <v>0</v>
      </c>
    </row>
    <row r="47" spans="1:6" ht="15.75" hidden="1" x14ac:dyDescent="0.25">
      <c r="A47" s="67" t="s">
        <v>185</v>
      </c>
      <c r="B47" s="74" t="s">
        <v>215</v>
      </c>
      <c r="C47" s="69">
        <v>0</v>
      </c>
      <c r="D47" s="69">
        <v>0</v>
      </c>
      <c r="E47" s="70">
        <v>0</v>
      </c>
      <c r="F47" s="70">
        <v>0</v>
      </c>
    </row>
    <row r="48" spans="1:6" ht="15.75" x14ac:dyDescent="0.25">
      <c r="A48" s="67" t="s">
        <v>184</v>
      </c>
      <c r="B48" s="73" t="s">
        <v>120</v>
      </c>
      <c r="C48" s="69">
        <v>0</v>
      </c>
      <c r="D48" s="69">
        <v>0</v>
      </c>
      <c r="E48" s="70">
        <v>0</v>
      </c>
      <c r="F48" s="70">
        <v>0</v>
      </c>
    </row>
    <row r="49" spans="1:6" ht="15.75" hidden="1" x14ac:dyDescent="0.25">
      <c r="A49" s="67" t="s">
        <v>185</v>
      </c>
      <c r="B49" s="74" t="s">
        <v>216</v>
      </c>
      <c r="C49" s="69">
        <v>0</v>
      </c>
      <c r="D49" s="69">
        <v>0</v>
      </c>
      <c r="E49" s="70">
        <v>0</v>
      </c>
      <c r="F49" s="70">
        <v>0</v>
      </c>
    </row>
    <row r="50" spans="1:6" ht="15.75" x14ac:dyDescent="0.25">
      <c r="A50" s="67" t="s">
        <v>184</v>
      </c>
      <c r="B50" s="73" t="s">
        <v>121</v>
      </c>
      <c r="C50" s="69">
        <v>0</v>
      </c>
      <c r="D50" s="69">
        <v>8180000</v>
      </c>
      <c r="E50" s="70">
        <v>0</v>
      </c>
      <c r="F50" s="70">
        <v>0</v>
      </c>
    </row>
    <row r="51" spans="1:6" ht="15.75" hidden="1" x14ac:dyDescent="0.25">
      <c r="A51" s="67" t="s">
        <v>185</v>
      </c>
      <c r="B51" s="74" t="s">
        <v>217</v>
      </c>
      <c r="C51" s="69">
        <v>0</v>
      </c>
      <c r="D51" s="69">
        <v>7000000</v>
      </c>
      <c r="E51" s="70">
        <v>0</v>
      </c>
      <c r="F51" s="70">
        <v>0</v>
      </c>
    </row>
    <row r="52" spans="1:6" ht="15.75" hidden="1" x14ac:dyDescent="0.25">
      <c r="A52" s="67" t="s">
        <v>185</v>
      </c>
      <c r="B52" s="74" t="s">
        <v>218</v>
      </c>
      <c r="C52" s="69">
        <v>0</v>
      </c>
      <c r="D52" s="69">
        <v>0</v>
      </c>
      <c r="E52" s="70">
        <v>0</v>
      </c>
      <c r="F52" s="70">
        <v>0</v>
      </c>
    </row>
    <row r="53" spans="1:6" ht="15.75" hidden="1" x14ac:dyDescent="0.25">
      <c r="A53" s="67" t="s">
        <v>185</v>
      </c>
      <c r="B53" s="74" t="s">
        <v>219</v>
      </c>
      <c r="C53" s="69">
        <v>0</v>
      </c>
      <c r="D53" s="69">
        <v>1180000</v>
      </c>
      <c r="E53" s="70">
        <v>0</v>
      </c>
      <c r="F53" s="70">
        <v>0</v>
      </c>
    </row>
    <row r="54" spans="1:6" ht="15.75" x14ac:dyDescent="0.25">
      <c r="A54" s="67" t="s">
        <v>183</v>
      </c>
      <c r="B54" s="72" t="s">
        <v>122</v>
      </c>
      <c r="C54" s="69">
        <v>0</v>
      </c>
      <c r="D54" s="69">
        <v>-104059362</v>
      </c>
      <c r="E54" s="70">
        <v>1595910</v>
      </c>
      <c r="F54" s="70">
        <v>1595910</v>
      </c>
    </row>
    <row r="55" spans="1:6" ht="15.75" x14ac:dyDescent="0.25">
      <c r="A55" s="67" t="s">
        <v>184</v>
      </c>
      <c r="B55" s="73" t="s">
        <v>123</v>
      </c>
      <c r="C55" s="69">
        <v>0</v>
      </c>
      <c r="D55" s="69">
        <v>-122867000</v>
      </c>
      <c r="E55" s="70">
        <v>0</v>
      </c>
      <c r="F55" s="70">
        <v>0</v>
      </c>
    </row>
    <row r="56" spans="1:6" ht="15.75" hidden="1" x14ac:dyDescent="0.25">
      <c r="A56" s="67" t="s">
        <v>185</v>
      </c>
      <c r="B56" s="74" t="s">
        <v>220</v>
      </c>
      <c r="C56" s="69">
        <v>0</v>
      </c>
      <c r="D56" s="69">
        <v>-122867000</v>
      </c>
      <c r="E56" s="70">
        <v>0</v>
      </c>
      <c r="F56" s="70">
        <v>0</v>
      </c>
    </row>
    <row r="57" spans="1:6" ht="15.75" x14ac:dyDescent="0.25">
      <c r="A57" s="67" t="s">
        <v>184</v>
      </c>
      <c r="B57" s="73" t="s">
        <v>124</v>
      </c>
      <c r="C57" s="69">
        <v>0</v>
      </c>
      <c r="D57" s="69">
        <v>1535000</v>
      </c>
      <c r="E57" s="70">
        <v>0</v>
      </c>
      <c r="F57" s="70">
        <v>0</v>
      </c>
    </row>
    <row r="58" spans="1:6" ht="15.75" hidden="1" x14ac:dyDescent="0.25">
      <c r="A58" s="67" t="s">
        <v>185</v>
      </c>
      <c r="B58" s="74" t="s">
        <v>221</v>
      </c>
      <c r="C58" s="69">
        <v>0</v>
      </c>
      <c r="D58" s="69">
        <v>500000</v>
      </c>
      <c r="E58" s="70">
        <v>0</v>
      </c>
      <c r="F58" s="70">
        <v>0</v>
      </c>
    </row>
    <row r="59" spans="1:6" ht="15.75" hidden="1" x14ac:dyDescent="0.25">
      <c r="A59" s="67" t="s">
        <v>185</v>
      </c>
      <c r="B59" s="74" t="s">
        <v>222</v>
      </c>
      <c r="C59" s="69">
        <v>0</v>
      </c>
      <c r="D59" s="69">
        <v>1035000</v>
      </c>
      <c r="E59" s="70">
        <v>0</v>
      </c>
      <c r="F59" s="70">
        <v>0</v>
      </c>
    </row>
    <row r="60" spans="1:6" ht="15.75" x14ac:dyDescent="0.25">
      <c r="A60" s="67" t="s">
        <v>184</v>
      </c>
      <c r="B60" s="73" t="s">
        <v>126</v>
      </c>
      <c r="C60" s="69">
        <v>0</v>
      </c>
      <c r="D60" s="69">
        <v>300000</v>
      </c>
      <c r="E60" s="70">
        <v>0</v>
      </c>
      <c r="F60" s="70">
        <v>0</v>
      </c>
    </row>
    <row r="61" spans="1:6" ht="15.75" hidden="1" x14ac:dyDescent="0.25">
      <c r="A61" s="67" t="s">
        <v>185</v>
      </c>
      <c r="B61" s="74" t="s">
        <v>223</v>
      </c>
      <c r="C61" s="69">
        <v>0</v>
      </c>
      <c r="D61" s="69">
        <v>300000</v>
      </c>
      <c r="E61" s="70">
        <v>0</v>
      </c>
      <c r="F61" s="70">
        <v>0</v>
      </c>
    </row>
    <row r="62" spans="1:6" ht="15.75" x14ac:dyDescent="0.25">
      <c r="A62" s="67" t="s">
        <v>184</v>
      </c>
      <c r="B62" s="73" t="s">
        <v>127</v>
      </c>
      <c r="C62" s="69">
        <v>0</v>
      </c>
      <c r="D62" s="69">
        <v>500000</v>
      </c>
      <c r="E62" s="70">
        <v>0</v>
      </c>
      <c r="F62" s="70">
        <v>0</v>
      </c>
    </row>
    <row r="63" spans="1:6" ht="15.75" hidden="1" x14ac:dyDescent="0.25">
      <c r="A63" s="67" t="s">
        <v>185</v>
      </c>
      <c r="B63" s="74" t="s">
        <v>224</v>
      </c>
      <c r="C63" s="69">
        <v>0</v>
      </c>
      <c r="D63" s="69">
        <v>500000</v>
      </c>
      <c r="E63" s="70">
        <v>0</v>
      </c>
      <c r="F63" s="70">
        <v>0</v>
      </c>
    </row>
    <row r="64" spans="1:6" ht="15.75" x14ac:dyDescent="0.25">
      <c r="A64" s="67" t="s">
        <v>184</v>
      </c>
      <c r="B64" s="73" t="s">
        <v>129</v>
      </c>
      <c r="C64" s="69">
        <v>0</v>
      </c>
      <c r="D64" s="69">
        <v>1057900</v>
      </c>
      <c r="E64" s="70">
        <v>0</v>
      </c>
      <c r="F64" s="70">
        <v>0</v>
      </c>
    </row>
    <row r="65" spans="1:6" ht="15.75" hidden="1" x14ac:dyDescent="0.25">
      <c r="A65" s="67" t="s">
        <v>185</v>
      </c>
      <c r="B65" s="74" t="s">
        <v>225</v>
      </c>
      <c r="C65" s="69">
        <v>0</v>
      </c>
      <c r="D65" s="69">
        <v>1057900</v>
      </c>
      <c r="E65" s="70">
        <v>0</v>
      </c>
      <c r="F65" s="70">
        <v>0</v>
      </c>
    </row>
    <row r="66" spans="1:6" ht="15.75" x14ac:dyDescent="0.25">
      <c r="A66" s="67" t="s">
        <v>184</v>
      </c>
      <c r="B66" s="73" t="s">
        <v>130</v>
      </c>
      <c r="C66" s="69">
        <v>0</v>
      </c>
      <c r="D66" s="69">
        <v>2770080</v>
      </c>
      <c r="E66" s="70">
        <v>0</v>
      </c>
      <c r="F66" s="70">
        <v>0</v>
      </c>
    </row>
    <row r="67" spans="1:6" ht="15.75" hidden="1" x14ac:dyDescent="0.25">
      <c r="A67" s="67" t="s">
        <v>185</v>
      </c>
      <c r="B67" s="74" t="s">
        <v>226</v>
      </c>
      <c r="C67" s="69">
        <v>0</v>
      </c>
      <c r="D67" s="69">
        <v>1299000</v>
      </c>
      <c r="E67" s="70">
        <v>0</v>
      </c>
      <c r="F67" s="70">
        <v>0</v>
      </c>
    </row>
    <row r="68" spans="1:6" ht="15.75" hidden="1" x14ac:dyDescent="0.25">
      <c r="A68" s="67" t="s">
        <v>185</v>
      </c>
      <c r="B68" s="74" t="s">
        <v>227</v>
      </c>
      <c r="C68" s="69">
        <v>0</v>
      </c>
      <c r="D68" s="69">
        <v>1471080</v>
      </c>
      <c r="E68" s="70">
        <v>0</v>
      </c>
      <c r="F68" s="70">
        <v>0</v>
      </c>
    </row>
    <row r="69" spans="1:6" ht="15.75" x14ac:dyDescent="0.25">
      <c r="A69" s="67" t="s">
        <v>184</v>
      </c>
      <c r="B69" s="73" t="s">
        <v>131</v>
      </c>
      <c r="C69" s="69">
        <v>0</v>
      </c>
      <c r="D69" s="69">
        <v>975000</v>
      </c>
      <c r="E69" s="70">
        <v>1595910</v>
      </c>
      <c r="F69" s="70">
        <v>1595910</v>
      </c>
    </row>
    <row r="70" spans="1:6" ht="15.75" hidden="1" x14ac:dyDescent="0.25">
      <c r="A70" s="67" t="s">
        <v>185</v>
      </c>
      <c r="B70" s="74" t="s">
        <v>228</v>
      </c>
      <c r="C70" s="69">
        <v>0</v>
      </c>
      <c r="D70" s="69">
        <v>0</v>
      </c>
      <c r="E70" s="70">
        <v>886300</v>
      </c>
      <c r="F70" s="70">
        <v>886300</v>
      </c>
    </row>
    <row r="71" spans="1:6" ht="15.75" hidden="1" x14ac:dyDescent="0.25">
      <c r="A71" s="67" t="s">
        <v>185</v>
      </c>
      <c r="B71" s="74" t="s">
        <v>229</v>
      </c>
      <c r="C71" s="69">
        <v>0</v>
      </c>
      <c r="D71" s="69">
        <v>0</v>
      </c>
      <c r="E71" s="70">
        <v>629168</v>
      </c>
      <c r="F71" s="70">
        <v>629168</v>
      </c>
    </row>
    <row r="72" spans="1:6" ht="15.75" hidden="1" x14ac:dyDescent="0.25">
      <c r="A72" s="67" t="s">
        <v>185</v>
      </c>
      <c r="B72" s="74" t="s">
        <v>230</v>
      </c>
      <c r="C72" s="69">
        <v>0</v>
      </c>
      <c r="D72" s="69">
        <v>0</v>
      </c>
      <c r="E72" s="70">
        <v>80442</v>
      </c>
      <c r="F72" s="70">
        <v>80442</v>
      </c>
    </row>
    <row r="73" spans="1:6" ht="15.75" hidden="1" x14ac:dyDescent="0.25">
      <c r="A73" s="67" t="s">
        <v>185</v>
      </c>
      <c r="B73" s="74" t="s">
        <v>231</v>
      </c>
      <c r="C73" s="69">
        <v>0</v>
      </c>
      <c r="D73" s="69">
        <v>475000</v>
      </c>
      <c r="E73" s="70">
        <v>0</v>
      </c>
      <c r="F73" s="70">
        <v>0</v>
      </c>
    </row>
    <row r="74" spans="1:6" ht="15.75" hidden="1" x14ac:dyDescent="0.25">
      <c r="A74" s="67" t="s">
        <v>185</v>
      </c>
      <c r="B74" s="74" t="s">
        <v>232</v>
      </c>
      <c r="C74" s="69">
        <v>0</v>
      </c>
      <c r="D74" s="69">
        <v>500000</v>
      </c>
      <c r="E74" s="70">
        <v>0</v>
      </c>
      <c r="F74" s="70">
        <v>0</v>
      </c>
    </row>
    <row r="75" spans="1:6" ht="15.75" x14ac:dyDescent="0.25">
      <c r="A75" s="67" t="s">
        <v>184</v>
      </c>
      <c r="B75" s="73" t="s">
        <v>132</v>
      </c>
      <c r="C75" s="69">
        <v>0</v>
      </c>
      <c r="D75" s="69">
        <v>11669658</v>
      </c>
      <c r="E75" s="70">
        <v>0</v>
      </c>
      <c r="F75" s="70">
        <v>0</v>
      </c>
    </row>
    <row r="76" spans="1:6" ht="15.75" hidden="1" x14ac:dyDescent="0.25">
      <c r="A76" s="67" t="s">
        <v>185</v>
      </c>
      <c r="B76" s="74" t="s">
        <v>233</v>
      </c>
      <c r="C76" s="69">
        <v>0</v>
      </c>
      <c r="D76" s="69">
        <v>3469899</v>
      </c>
      <c r="E76" s="70">
        <v>0</v>
      </c>
      <c r="F76" s="70">
        <v>0</v>
      </c>
    </row>
    <row r="77" spans="1:6" ht="15.75" hidden="1" x14ac:dyDescent="0.25">
      <c r="A77" s="67" t="s">
        <v>185</v>
      </c>
      <c r="B77" s="74" t="s">
        <v>234</v>
      </c>
      <c r="C77" s="69">
        <v>0</v>
      </c>
      <c r="D77" s="69">
        <v>1500000</v>
      </c>
      <c r="E77" s="70">
        <v>0</v>
      </c>
      <c r="F77" s="70">
        <v>0</v>
      </c>
    </row>
    <row r="78" spans="1:6" ht="15.75" hidden="1" x14ac:dyDescent="0.25">
      <c r="A78" s="67" t="s">
        <v>185</v>
      </c>
      <c r="B78" s="74" t="s">
        <v>235</v>
      </c>
      <c r="C78" s="69">
        <v>0</v>
      </c>
      <c r="D78" s="69">
        <v>721800</v>
      </c>
      <c r="E78" s="70">
        <v>0</v>
      </c>
      <c r="F78" s="70">
        <v>0</v>
      </c>
    </row>
    <row r="79" spans="1:6" ht="15.75" hidden="1" x14ac:dyDescent="0.25">
      <c r="A79" s="67" t="s">
        <v>185</v>
      </c>
      <c r="B79" s="74" t="s">
        <v>236</v>
      </c>
      <c r="C79" s="69">
        <v>0</v>
      </c>
      <c r="D79" s="69">
        <v>1509500</v>
      </c>
      <c r="E79" s="70">
        <v>0</v>
      </c>
      <c r="F79" s="70">
        <v>0</v>
      </c>
    </row>
    <row r="80" spans="1:6" ht="15.75" hidden="1" x14ac:dyDescent="0.25">
      <c r="A80" s="67" t="s">
        <v>185</v>
      </c>
      <c r="B80" s="74" t="s">
        <v>237</v>
      </c>
      <c r="C80" s="69">
        <v>0</v>
      </c>
      <c r="D80" s="69">
        <v>2213500</v>
      </c>
      <c r="E80" s="70">
        <v>0</v>
      </c>
      <c r="F80" s="70">
        <v>0</v>
      </c>
    </row>
    <row r="81" spans="1:6" ht="15.75" hidden="1" x14ac:dyDescent="0.25">
      <c r="A81" s="67" t="s">
        <v>185</v>
      </c>
      <c r="B81" s="74" t="s">
        <v>238</v>
      </c>
      <c r="C81" s="69">
        <v>0</v>
      </c>
      <c r="D81" s="69">
        <v>1754959</v>
      </c>
      <c r="E81" s="70">
        <v>0</v>
      </c>
      <c r="F81" s="70">
        <v>0</v>
      </c>
    </row>
    <row r="82" spans="1:6" ht="15.75" hidden="1" x14ac:dyDescent="0.25">
      <c r="A82" s="67" t="s">
        <v>185</v>
      </c>
      <c r="B82" s="74" t="s">
        <v>239</v>
      </c>
      <c r="C82" s="69">
        <v>0</v>
      </c>
      <c r="D82" s="69">
        <v>250000</v>
      </c>
      <c r="E82" s="70">
        <v>0</v>
      </c>
      <c r="F82" s="70">
        <v>0</v>
      </c>
    </row>
    <row r="83" spans="1:6" ht="15.75" hidden="1" x14ac:dyDescent="0.25">
      <c r="A83" s="67" t="s">
        <v>185</v>
      </c>
      <c r="B83" s="74" t="s">
        <v>240</v>
      </c>
      <c r="C83" s="69">
        <v>0</v>
      </c>
      <c r="D83" s="69">
        <v>250000</v>
      </c>
      <c r="E83" s="70">
        <v>0</v>
      </c>
      <c r="F83" s="70">
        <v>0</v>
      </c>
    </row>
    <row r="84" spans="1:6" ht="15.75" x14ac:dyDescent="0.25">
      <c r="A84" s="67" t="s">
        <v>183</v>
      </c>
      <c r="B84" s="72" t="s">
        <v>133</v>
      </c>
      <c r="C84" s="69">
        <v>0</v>
      </c>
      <c r="D84" s="69">
        <v>-129416663</v>
      </c>
      <c r="E84" s="70">
        <v>9248500</v>
      </c>
      <c r="F84" s="70">
        <v>9248500</v>
      </c>
    </row>
    <row r="85" spans="1:6" ht="15.75" x14ac:dyDescent="0.25">
      <c r="A85" s="67" t="s">
        <v>184</v>
      </c>
      <c r="B85" s="73" t="s">
        <v>134</v>
      </c>
      <c r="C85" s="69">
        <v>0</v>
      </c>
      <c r="D85" s="69">
        <v>-129416663</v>
      </c>
      <c r="E85" s="70">
        <v>9248500</v>
      </c>
      <c r="F85" s="70">
        <v>9248500</v>
      </c>
    </row>
    <row r="86" spans="1:6" ht="15.75" hidden="1" x14ac:dyDescent="0.25">
      <c r="A86" s="67" t="s">
        <v>185</v>
      </c>
      <c r="B86" s="74" t="s">
        <v>241</v>
      </c>
      <c r="C86" s="69">
        <v>0</v>
      </c>
      <c r="D86" s="69">
        <v>-129416663</v>
      </c>
      <c r="E86" s="70">
        <v>9248500</v>
      </c>
      <c r="F86" s="70">
        <v>9248500</v>
      </c>
    </row>
    <row r="87" spans="1:6" ht="15.75" x14ac:dyDescent="0.25">
      <c r="A87" s="67" t="s">
        <v>183</v>
      </c>
      <c r="B87" s="72" t="s">
        <v>136</v>
      </c>
      <c r="C87" s="69">
        <v>0</v>
      </c>
      <c r="D87" s="69">
        <v>151487492</v>
      </c>
      <c r="E87" s="70">
        <v>0</v>
      </c>
      <c r="F87" s="70">
        <v>0</v>
      </c>
    </row>
    <row r="88" spans="1:6" ht="15.75" x14ac:dyDescent="0.25">
      <c r="A88" s="67" t="s">
        <v>184</v>
      </c>
      <c r="B88" s="73" t="s">
        <v>137</v>
      </c>
      <c r="C88" s="69">
        <v>0</v>
      </c>
      <c r="D88" s="69">
        <v>111037395</v>
      </c>
      <c r="E88" s="70">
        <v>0</v>
      </c>
      <c r="F88" s="70">
        <v>0</v>
      </c>
    </row>
    <row r="89" spans="1:6" ht="15.75" hidden="1" x14ac:dyDescent="0.25">
      <c r="A89" s="67" t="s">
        <v>185</v>
      </c>
      <c r="B89" s="74" t="s">
        <v>242</v>
      </c>
      <c r="C89" s="69">
        <v>0</v>
      </c>
      <c r="D89" s="69">
        <v>60674200</v>
      </c>
      <c r="E89" s="70">
        <v>0</v>
      </c>
      <c r="F89" s="70">
        <v>0</v>
      </c>
    </row>
    <row r="90" spans="1:6" ht="15.75" hidden="1" x14ac:dyDescent="0.25">
      <c r="A90" s="67" t="s">
        <v>185</v>
      </c>
      <c r="B90" s="74" t="s">
        <v>243</v>
      </c>
      <c r="C90" s="69">
        <v>0</v>
      </c>
      <c r="D90" s="69">
        <v>1500000</v>
      </c>
      <c r="E90" s="70">
        <v>0</v>
      </c>
      <c r="F90" s="70">
        <v>0</v>
      </c>
    </row>
    <row r="91" spans="1:6" ht="15.75" hidden="1" x14ac:dyDescent="0.25">
      <c r="A91" s="67" t="s">
        <v>185</v>
      </c>
      <c r="B91" s="74" t="s">
        <v>244</v>
      </c>
      <c r="C91" s="69">
        <v>0</v>
      </c>
      <c r="D91" s="69">
        <v>35686534</v>
      </c>
      <c r="E91" s="70">
        <v>0</v>
      </c>
      <c r="F91" s="70">
        <v>0</v>
      </c>
    </row>
    <row r="92" spans="1:6" ht="15.75" hidden="1" x14ac:dyDescent="0.25">
      <c r="A92" s="67" t="s">
        <v>185</v>
      </c>
      <c r="B92" s="74" t="s">
        <v>245</v>
      </c>
      <c r="C92" s="69">
        <v>0</v>
      </c>
      <c r="D92" s="69">
        <v>10309661</v>
      </c>
      <c r="E92" s="70">
        <v>0</v>
      </c>
      <c r="F92" s="70">
        <v>0</v>
      </c>
    </row>
    <row r="93" spans="1:6" ht="15.75" hidden="1" x14ac:dyDescent="0.25">
      <c r="A93" s="67" t="s">
        <v>185</v>
      </c>
      <c r="B93" s="74" t="s">
        <v>246</v>
      </c>
      <c r="C93" s="69">
        <v>0</v>
      </c>
      <c r="D93" s="69">
        <v>2867000</v>
      </c>
      <c r="E93" s="70">
        <v>0</v>
      </c>
      <c r="F93" s="70">
        <v>0</v>
      </c>
    </row>
    <row r="94" spans="1:6" ht="15.75" x14ac:dyDescent="0.25">
      <c r="A94" s="67" t="s">
        <v>184</v>
      </c>
      <c r="B94" s="73" t="s">
        <v>138</v>
      </c>
      <c r="C94" s="69">
        <v>0</v>
      </c>
      <c r="D94" s="69">
        <v>2500000</v>
      </c>
      <c r="E94" s="70">
        <v>0</v>
      </c>
      <c r="F94" s="70">
        <v>0</v>
      </c>
    </row>
    <row r="95" spans="1:6" ht="15.75" hidden="1" x14ac:dyDescent="0.25">
      <c r="A95" s="67" t="s">
        <v>185</v>
      </c>
      <c r="B95" s="74" t="s">
        <v>247</v>
      </c>
      <c r="C95" s="69">
        <v>0</v>
      </c>
      <c r="D95" s="69">
        <v>2500000</v>
      </c>
      <c r="E95" s="70">
        <v>0</v>
      </c>
      <c r="F95" s="70">
        <v>0</v>
      </c>
    </row>
    <row r="96" spans="1:6" ht="15.75" x14ac:dyDescent="0.25">
      <c r="A96" s="67" t="s">
        <v>184</v>
      </c>
      <c r="B96" s="73" t="s">
        <v>140</v>
      </c>
      <c r="C96" s="69">
        <v>0</v>
      </c>
      <c r="D96" s="69">
        <v>1100000</v>
      </c>
      <c r="E96" s="70">
        <v>0</v>
      </c>
      <c r="F96" s="70">
        <v>0</v>
      </c>
    </row>
    <row r="97" spans="1:6" ht="15.75" hidden="1" x14ac:dyDescent="0.25">
      <c r="A97" s="67" t="s">
        <v>185</v>
      </c>
      <c r="B97" s="74" t="s">
        <v>248</v>
      </c>
      <c r="C97" s="69">
        <v>0</v>
      </c>
      <c r="D97" s="69">
        <v>800000</v>
      </c>
      <c r="E97" s="70">
        <v>0</v>
      </c>
      <c r="F97" s="70">
        <v>0</v>
      </c>
    </row>
    <row r="98" spans="1:6" ht="15.75" hidden="1" x14ac:dyDescent="0.25">
      <c r="A98" s="67" t="s">
        <v>185</v>
      </c>
      <c r="B98" s="74" t="s">
        <v>249</v>
      </c>
      <c r="C98" s="69">
        <v>0</v>
      </c>
      <c r="D98" s="69">
        <v>300000</v>
      </c>
      <c r="E98" s="70">
        <v>0</v>
      </c>
      <c r="F98" s="70">
        <v>0</v>
      </c>
    </row>
    <row r="99" spans="1:6" ht="15.75" x14ac:dyDescent="0.25">
      <c r="A99" s="67" t="s">
        <v>184</v>
      </c>
      <c r="B99" s="73" t="s">
        <v>142</v>
      </c>
      <c r="C99" s="69">
        <v>0</v>
      </c>
      <c r="D99" s="69">
        <v>30300001</v>
      </c>
      <c r="E99" s="70">
        <v>0</v>
      </c>
      <c r="F99" s="70">
        <v>0</v>
      </c>
    </row>
    <row r="100" spans="1:6" ht="15.75" hidden="1" x14ac:dyDescent="0.25">
      <c r="A100" s="67" t="s">
        <v>185</v>
      </c>
      <c r="B100" s="74" t="s">
        <v>250</v>
      </c>
      <c r="C100" s="69">
        <v>0</v>
      </c>
      <c r="D100" s="69">
        <v>1500000</v>
      </c>
      <c r="E100" s="70">
        <v>0</v>
      </c>
      <c r="F100" s="70">
        <v>0</v>
      </c>
    </row>
    <row r="101" spans="1:6" ht="15.75" hidden="1" x14ac:dyDescent="0.25">
      <c r="A101" s="67" t="s">
        <v>185</v>
      </c>
      <c r="B101" s="74" t="s">
        <v>251</v>
      </c>
      <c r="C101" s="69">
        <v>0</v>
      </c>
      <c r="D101" s="69">
        <v>27500001</v>
      </c>
      <c r="E101" s="70">
        <v>0</v>
      </c>
      <c r="F101" s="70">
        <v>0</v>
      </c>
    </row>
    <row r="102" spans="1:6" ht="15.75" hidden="1" x14ac:dyDescent="0.25">
      <c r="A102" s="67" t="s">
        <v>185</v>
      </c>
      <c r="B102" s="74" t="s">
        <v>252</v>
      </c>
      <c r="C102" s="69">
        <v>0</v>
      </c>
      <c r="D102" s="69">
        <v>1000000</v>
      </c>
      <c r="E102" s="70">
        <v>0</v>
      </c>
      <c r="F102" s="70">
        <v>0</v>
      </c>
    </row>
    <row r="103" spans="1:6" ht="15.75" hidden="1" x14ac:dyDescent="0.25">
      <c r="A103" s="67" t="s">
        <v>185</v>
      </c>
      <c r="B103" s="74" t="s">
        <v>253</v>
      </c>
      <c r="C103" s="69">
        <v>0</v>
      </c>
      <c r="D103" s="69">
        <v>300000</v>
      </c>
      <c r="E103" s="70">
        <v>0</v>
      </c>
      <c r="F103" s="70">
        <v>0</v>
      </c>
    </row>
    <row r="104" spans="1:6" ht="15.75" x14ac:dyDescent="0.25">
      <c r="A104" s="67" t="s">
        <v>184</v>
      </c>
      <c r="B104" s="73" t="s">
        <v>143</v>
      </c>
      <c r="C104" s="69">
        <v>0</v>
      </c>
      <c r="D104" s="69">
        <v>5250000</v>
      </c>
      <c r="E104" s="70">
        <v>0</v>
      </c>
      <c r="F104" s="70">
        <v>0</v>
      </c>
    </row>
    <row r="105" spans="1:6" ht="15.75" hidden="1" x14ac:dyDescent="0.25">
      <c r="A105" s="67" t="s">
        <v>185</v>
      </c>
      <c r="B105" s="74" t="s">
        <v>254</v>
      </c>
      <c r="C105" s="69">
        <v>0</v>
      </c>
      <c r="D105" s="69">
        <v>5250000</v>
      </c>
      <c r="E105" s="70">
        <v>0</v>
      </c>
      <c r="F105" s="70">
        <v>0</v>
      </c>
    </row>
    <row r="106" spans="1:6" ht="15.75" x14ac:dyDescent="0.25">
      <c r="A106" s="67" t="s">
        <v>184</v>
      </c>
      <c r="B106" s="73" t="s">
        <v>144</v>
      </c>
      <c r="C106" s="69">
        <v>0</v>
      </c>
      <c r="D106" s="69">
        <v>1300096</v>
      </c>
      <c r="E106" s="70">
        <v>0</v>
      </c>
      <c r="F106" s="70">
        <v>0</v>
      </c>
    </row>
    <row r="107" spans="1:6" ht="15.75" hidden="1" x14ac:dyDescent="0.25">
      <c r="A107" s="67" t="s">
        <v>185</v>
      </c>
      <c r="B107" s="74" t="s">
        <v>255</v>
      </c>
      <c r="C107" s="69">
        <v>0</v>
      </c>
      <c r="D107" s="69">
        <v>1300096</v>
      </c>
      <c r="E107" s="70">
        <v>0</v>
      </c>
      <c r="F107" s="70">
        <v>0</v>
      </c>
    </row>
    <row r="108" spans="1:6" ht="15.75" x14ac:dyDescent="0.25">
      <c r="A108" s="67" t="s">
        <v>183</v>
      </c>
      <c r="B108" s="72" t="s">
        <v>145</v>
      </c>
      <c r="C108" s="69">
        <v>0</v>
      </c>
      <c r="D108" s="69">
        <v>200000</v>
      </c>
      <c r="E108" s="70">
        <v>0</v>
      </c>
      <c r="F108" s="70">
        <v>0</v>
      </c>
    </row>
    <row r="109" spans="1:6" ht="15.75" x14ac:dyDescent="0.25">
      <c r="A109" s="67" t="s">
        <v>184</v>
      </c>
      <c r="B109" s="73" t="s">
        <v>146</v>
      </c>
      <c r="C109" s="69">
        <v>0</v>
      </c>
      <c r="D109" s="69">
        <v>200000</v>
      </c>
      <c r="E109" s="70">
        <v>0</v>
      </c>
      <c r="F109" s="70">
        <v>0</v>
      </c>
    </row>
    <row r="110" spans="1:6" ht="15.75" hidden="1" x14ac:dyDescent="0.25">
      <c r="A110" s="67" t="s">
        <v>185</v>
      </c>
      <c r="B110" s="74" t="s">
        <v>256</v>
      </c>
      <c r="C110" s="69">
        <v>0</v>
      </c>
      <c r="D110" s="69">
        <v>0</v>
      </c>
      <c r="E110" s="70">
        <v>0</v>
      </c>
      <c r="F110" s="70">
        <v>0</v>
      </c>
    </row>
    <row r="111" spans="1:6" ht="15.75" hidden="1" x14ac:dyDescent="0.25">
      <c r="A111" s="67" t="s">
        <v>185</v>
      </c>
      <c r="B111" s="74" t="s">
        <v>257</v>
      </c>
      <c r="C111" s="69">
        <v>0</v>
      </c>
      <c r="D111" s="69">
        <v>200000</v>
      </c>
      <c r="E111" s="70">
        <v>0</v>
      </c>
      <c r="F111" s="70">
        <v>0</v>
      </c>
    </row>
  </sheetData>
  <autoFilter ref="A2:F111" xr:uid="{CE1EFB49-A58D-497A-A3E4-4DDA63001F5D}">
    <filterColumn colId="0">
      <filters blank="1">
        <filter val="Capí­tulo"/>
        <filter val="Ref CCP Concepto"/>
        <filter val="Ref CCP Cuenta"/>
        <filter val="Unidad Ejecutora"/>
      </filters>
    </filterColumn>
  </autoFilter>
  <pageMargins left="0.7" right="0.7" top="0.75" bottom="0.75" header="0.2" footer="0.2"/>
  <pageSetup fitToHeight="1000" orientation="landscape"/>
  <headerFooter>
    <oddHeader>&amp;C
Reporte IGP02&amp;LSistema de Información de la Gestión Financiera
Periodo:2023&amp;REG-004-DEFRD_1559227078070i
06/02/2023 15:23:01
04600278446-SIGEF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1D16D-4BB9-4FC1-8ED3-23CA185C7E34}">
  <sheetPr filterMode="1"/>
  <dimension ref="A1:G126"/>
  <sheetViews>
    <sheetView topLeftCell="A29" workbookViewId="0">
      <selection activeCell="B1" sqref="B1:E1048576"/>
    </sheetView>
  </sheetViews>
  <sheetFormatPr baseColWidth="10" defaultColWidth="9.140625" defaultRowHeight="15" x14ac:dyDescent="0.25"/>
  <cols>
    <col min="1" max="2" width="23.42578125" style="64" customWidth="1"/>
    <col min="3" max="4" width="23.42578125" style="64" hidden="1" customWidth="1"/>
    <col min="5" max="7" width="23.42578125" style="65" customWidth="1"/>
    <col min="8" max="16384" width="9.140625" style="64"/>
  </cols>
  <sheetData>
    <row r="1" spans="1:7" ht="15.75" x14ac:dyDescent="0.25">
      <c r="F1" s="96" t="s">
        <v>258</v>
      </c>
      <c r="G1" s="96" t="s">
        <v>176</v>
      </c>
    </row>
    <row r="2" spans="1:7" ht="15.75" x14ac:dyDescent="0.25">
      <c r="A2" s="97" t="s">
        <v>177</v>
      </c>
      <c r="B2" s="97" t="s">
        <v>99</v>
      </c>
      <c r="C2" s="97" t="s">
        <v>178</v>
      </c>
      <c r="D2" s="97" t="s">
        <v>179</v>
      </c>
      <c r="E2" s="96" t="s">
        <v>100</v>
      </c>
      <c r="F2" s="96" t="s">
        <v>100</v>
      </c>
      <c r="G2" s="96" t="s">
        <v>100</v>
      </c>
    </row>
    <row r="3" spans="1:7" ht="15.75" x14ac:dyDescent="0.25">
      <c r="A3" s="97" t="s">
        <v>180</v>
      </c>
      <c r="B3" s="98" t="s">
        <v>103</v>
      </c>
      <c r="C3" s="99">
        <v>0</v>
      </c>
      <c r="D3" s="99">
        <v>0</v>
      </c>
      <c r="E3" s="100">
        <v>218673975.50999999</v>
      </c>
      <c r="F3" s="100">
        <v>217382950.24000001</v>
      </c>
      <c r="G3" s="100">
        <v>1291025.27</v>
      </c>
    </row>
    <row r="4" spans="1:7" ht="15.75" x14ac:dyDescent="0.25">
      <c r="A4" s="97" t="s">
        <v>181</v>
      </c>
      <c r="B4" s="98" t="s">
        <v>104</v>
      </c>
      <c r="C4" s="99">
        <v>0</v>
      </c>
      <c r="D4" s="99">
        <v>0</v>
      </c>
      <c r="E4" s="100">
        <v>218673975.50999999</v>
      </c>
      <c r="F4" s="100">
        <v>217382950.24000001</v>
      </c>
      <c r="G4" s="100">
        <v>1291025.27</v>
      </c>
    </row>
    <row r="5" spans="1:7" ht="15.75" x14ac:dyDescent="0.25">
      <c r="A5" s="97" t="s">
        <v>182</v>
      </c>
      <c r="B5" s="101" t="s">
        <v>105</v>
      </c>
      <c r="C5" s="99">
        <v>0</v>
      </c>
      <c r="D5" s="99">
        <v>0</v>
      </c>
      <c r="E5" s="100">
        <v>218673975.50999999</v>
      </c>
      <c r="F5" s="100">
        <v>217382950.24000001</v>
      </c>
      <c r="G5" s="100">
        <v>1291025.27</v>
      </c>
    </row>
    <row r="6" spans="1:7" ht="15.75" x14ac:dyDescent="0.25">
      <c r="A6" s="97" t="s">
        <v>183</v>
      </c>
      <c r="B6" s="102" t="s">
        <v>107</v>
      </c>
      <c r="C6" s="99">
        <v>0</v>
      </c>
      <c r="D6" s="99">
        <v>0</v>
      </c>
      <c r="E6" s="100">
        <v>126312289.23999999</v>
      </c>
      <c r="F6" s="100">
        <v>126312289.23999999</v>
      </c>
      <c r="G6" s="100">
        <v>0</v>
      </c>
    </row>
    <row r="7" spans="1:7" ht="15.75" x14ac:dyDescent="0.25">
      <c r="A7" s="97" t="s">
        <v>184</v>
      </c>
      <c r="B7" s="103" t="s">
        <v>108</v>
      </c>
      <c r="C7" s="99">
        <v>0</v>
      </c>
      <c r="D7" s="99">
        <v>0</v>
      </c>
      <c r="E7" s="100">
        <v>108759586.48999999</v>
      </c>
      <c r="F7" s="100">
        <v>108759586.48999999</v>
      </c>
      <c r="G7" s="100">
        <v>0</v>
      </c>
    </row>
    <row r="8" spans="1:7" ht="15.75" hidden="1" x14ac:dyDescent="0.25">
      <c r="A8" s="97" t="s">
        <v>185</v>
      </c>
      <c r="B8" s="104" t="s">
        <v>186</v>
      </c>
      <c r="C8" s="99">
        <v>0</v>
      </c>
      <c r="D8" s="99">
        <v>0</v>
      </c>
      <c r="E8" s="100">
        <v>41734609.600000001</v>
      </c>
      <c r="F8" s="100">
        <v>41734609.600000001</v>
      </c>
      <c r="G8" s="100">
        <v>0</v>
      </c>
    </row>
    <row r="9" spans="1:7" ht="15.75" hidden="1" x14ac:dyDescent="0.25">
      <c r="A9" s="97" t="s">
        <v>185</v>
      </c>
      <c r="B9" s="104" t="s">
        <v>187</v>
      </c>
      <c r="C9" s="99">
        <v>0</v>
      </c>
      <c r="D9" s="99">
        <v>0</v>
      </c>
      <c r="E9" s="100">
        <v>330000</v>
      </c>
      <c r="F9" s="100">
        <v>330000</v>
      </c>
      <c r="G9" s="100">
        <v>0</v>
      </c>
    </row>
    <row r="10" spans="1:7" ht="15.75" hidden="1" x14ac:dyDescent="0.25">
      <c r="A10" s="97" t="s">
        <v>185</v>
      </c>
      <c r="B10" s="104" t="s">
        <v>188</v>
      </c>
      <c r="C10" s="99">
        <v>0</v>
      </c>
      <c r="D10" s="99">
        <v>0</v>
      </c>
      <c r="E10" s="100">
        <v>52507310</v>
      </c>
      <c r="F10" s="100">
        <v>52507310</v>
      </c>
      <c r="G10" s="100">
        <v>0</v>
      </c>
    </row>
    <row r="11" spans="1:7" ht="15.75" hidden="1" x14ac:dyDescent="0.25">
      <c r="A11" s="97" t="s">
        <v>185</v>
      </c>
      <c r="B11" s="104" t="s">
        <v>189</v>
      </c>
      <c r="C11" s="99">
        <v>0</v>
      </c>
      <c r="D11" s="99">
        <v>0</v>
      </c>
      <c r="E11" s="100">
        <v>11660280</v>
      </c>
      <c r="F11" s="100">
        <v>11660280</v>
      </c>
      <c r="G11" s="100">
        <v>0</v>
      </c>
    </row>
    <row r="12" spans="1:7" ht="15.75" hidden="1" x14ac:dyDescent="0.25">
      <c r="A12" s="97" t="s">
        <v>185</v>
      </c>
      <c r="B12" s="104" t="s">
        <v>190</v>
      </c>
      <c r="C12" s="99">
        <v>0</v>
      </c>
      <c r="D12" s="99">
        <v>0</v>
      </c>
      <c r="E12" s="100">
        <v>1799273.52</v>
      </c>
      <c r="F12" s="100">
        <v>1799273.52</v>
      </c>
      <c r="G12" s="100">
        <v>0</v>
      </c>
    </row>
    <row r="13" spans="1:7" ht="15.75" hidden="1" x14ac:dyDescent="0.25">
      <c r="A13" s="97" t="s">
        <v>185</v>
      </c>
      <c r="B13" s="104" t="s">
        <v>191</v>
      </c>
      <c r="C13" s="99">
        <v>0</v>
      </c>
      <c r="D13" s="99">
        <v>0</v>
      </c>
      <c r="E13" s="100">
        <v>477536.54</v>
      </c>
      <c r="F13" s="100">
        <v>477536.54</v>
      </c>
      <c r="G13" s="100">
        <v>0</v>
      </c>
    </row>
    <row r="14" spans="1:7" ht="15.75" hidden="1" x14ac:dyDescent="0.25">
      <c r="A14" s="97" t="s">
        <v>185</v>
      </c>
      <c r="B14" s="104" t="s">
        <v>259</v>
      </c>
      <c r="C14" s="99">
        <v>0</v>
      </c>
      <c r="D14" s="99">
        <v>0</v>
      </c>
      <c r="E14" s="100">
        <v>0</v>
      </c>
      <c r="F14" s="100">
        <v>0</v>
      </c>
      <c r="G14" s="100">
        <v>0</v>
      </c>
    </row>
    <row r="15" spans="1:7" ht="15.75" hidden="1" x14ac:dyDescent="0.25">
      <c r="A15" s="97" t="s">
        <v>185</v>
      </c>
      <c r="B15" s="104" t="s">
        <v>260</v>
      </c>
      <c r="C15" s="99">
        <v>0</v>
      </c>
      <c r="D15" s="99">
        <v>0</v>
      </c>
      <c r="E15" s="100">
        <v>250576.83</v>
      </c>
      <c r="F15" s="100">
        <v>250576.83</v>
      </c>
      <c r="G15" s="100">
        <v>0</v>
      </c>
    </row>
    <row r="16" spans="1:7" ht="15.75" x14ac:dyDescent="0.25">
      <c r="A16" s="97" t="s">
        <v>184</v>
      </c>
      <c r="B16" s="103" t="s">
        <v>109</v>
      </c>
      <c r="C16" s="99">
        <v>0</v>
      </c>
      <c r="D16" s="99">
        <v>0</v>
      </c>
      <c r="E16" s="100">
        <v>724326.18</v>
      </c>
      <c r="F16" s="100">
        <v>724326.18</v>
      </c>
      <c r="G16" s="100">
        <v>0</v>
      </c>
    </row>
    <row r="17" spans="1:7" ht="15.75" hidden="1" x14ac:dyDescent="0.25">
      <c r="A17" s="97" t="s">
        <v>185</v>
      </c>
      <c r="B17" s="104" t="s">
        <v>192</v>
      </c>
      <c r="C17" s="99">
        <v>0</v>
      </c>
      <c r="D17" s="99">
        <v>0</v>
      </c>
      <c r="E17" s="100">
        <v>197963.78</v>
      </c>
      <c r="F17" s="100">
        <v>197963.78</v>
      </c>
      <c r="G17" s="100">
        <v>0</v>
      </c>
    </row>
    <row r="18" spans="1:7" ht="15.75" hidden="1" x14ac:dyDescent="0.25">
      <c r="A18" s="97" t="s">
        <v>185</v>
      </c>
      <c r="B18" s="104" t="s">
        <v>193</v>
      </c>
      <c r="C18" s="99">
        <v>0</v>
      </c>
      <c r="D18" s="99">
        <v>0</v>
      </c>
      <c r="E18" s="100">
        <v>526362.4</v>
      </c>
      <c r="F18" s="100">
        <v>526362.4</v>
      </c>
      <c r="G18" s="100">
        <v>0</v>
      </c>
    </row>
    <row r="19" spans="1:7" ht="15.75" x14ac:dyDescent="0.25">
      <c r="A19" s="97" t="s">
        <v>184</v>
      </c>
      <c r="B19" s="103" t="s">
        <v>111</v>
      </c>
      <c r="C19" s="99">
        <v>0</v>
      </c>
      <c r="D19" s="99">
        <v>0</v>
      </c>
      <c r="E19" s="100">
        <v>16828376.57</v>
      </c>
      <c r="F19" s="100">
        <v>16828376.57</v>
      </c>
      <c r="G19" s="100">
        <v>0</v>
      </c>
    </row>
    <row r="20" spans="1:7" ht="15.75" hidden="1" x14ac:dyDescent="0.25">
      <c r="A20" s="97" t="s">
        <v>185</v>
      </c>
      <c r="B20" s="104" t="s">
        <v>194</v>
      </c>
      <c r="C20" s="99">
        <v>0</v>
      </c>
      <c r="D20" s="99">
        <v>0</v>
      </c>
      <c r="E20" s="100">
        <v>7711750.3099999996</v>
      </c>
      <c r="F20" s="100">
        <v>7711750.3099999996</v>
      </c>
      <c r="G20" s="100">
        <v>0</v>
      </c>
    </row>
    <row r="21" spans="1:7" ht="15.75" hidden="1" x14ac:dyDescent="0.25">
      <c r="A21" s="97" t="s">
        <v>185</v>
      </c>
      <c r="B21" s="104" t="s">
        <v>195</v>
      </c>
      <c r="C21" s="99">
        <v>0</v>
      </c>
      <c r="D21" s="99">
        <v>0</v>
      </c>
      <c r="E21" s="100">
        <v>7757627.2300000004</v>
      </c>
      <c r="F21" s="100">
        <v>7757627.2300000004</v>
      </c>
      <c r="G21" s="100">
        <v>0</v>
      </c>
    </row>
    <row r="22" spans="1:7" ht="15.75" hidden="1" x14ac:dyDescent="0.25">
      <c r="A22" s="97" t="s">
        <v>185</v>
      </c>
      <c r="B22" s="104" t="s">
        <v>196</v>
      </c>
      <c r="C22" s="99">
        <v>0</v>
      </c>
      <c r="D22" s="99">
        <v>0</v>
      </c>
      <c r="E22" s="100">
        <v>1073155.9099999999</v>
      </c>
      <c r="F22" s="100">
        <v>1073155.9099999999</v>
      </c>
      <c r="G22" s="100">
        <v>0</v>
      </c>
    </row>
    <row r="23" spans="1:7" ht="15.75" hidden="1" x14ac:dyDescent="0.25">
      <c r="A23" s="97" t="s">
        <v>185</v>
      </c>
      <c r="B23" s="104" t="s">
        <v>197</v>
      </c>
      <c r="C23" s="99">
        <v>0</v>
      </c>
      <c r="D23" s="99">
        <v>0</v>
      </c>
      <c r="E23" s="100">
        <v>285843.12</v>
      </c>
      <c r="F23" s="100">
        <v>285843.12</v>
      </c>
      <c r="G23" s="100">
        <v>0</v>
      </c>
    </row>
    <row r="24" spans="1:7" ht="15.75" x14ac:dyDescent="0.25">
      <c r="A24" s="97" t="s">
        <v>183</v>
      </c>
      <c r="B24" s="102" t="s">
        <v>112</v>
      </c>
      <c r="C24" s="99">
        <v>0</v>
      </c>
      <c r="D24" s="99">
        <v>100000</v>
      </c>
      <c r="E24" s="100">
        <v>63512659.530000001</v>
      </c>
      <c r="F24" s="100">
        <v>62221634.259999998</v>
      </c>
      <c r="G24" s="100">
        <v>1291025.27</v>
      </c>
    </row>
    <row r="25" spans="1:7" ht="15.75" x14ac:dyDescent="0.25">
      <c r="A25" s="97" t="s">
        <v>184</v>
      </c>
      <c r="B25" s="103" t="s">
        <v>113</v>
      </c>
      <c r="C25" s="99">
        <v>0</v>
      </c>
      <c r="D25" s="99">
        <v>0</v>
      </c>
      <c r="E25" s="100">
        <v>1983983.12</v>
      </c>
      <c r="F25" s="100">
        <v>1983983.12</v>
      </c>
      <c r="G25" s="100">
        <v>0</v>
      </c>
    </row>
    <row r="26" spans="1:7" ht="15.75" hidden="1" x14ac:dyDescent="0.25">
      <c r="A26" s="97" t="s">
        <v>185</v>
      </c>
      <c r="B26" s="104" t="s">
        <v>198</v>
      </c>
      <c r="C26" s="99">
        <v>0</v>
      </c>
      <c r="D26" s="99">
        <v>0</v>
      </c>
      <c r="E26" s="100">
        <v>3689.37</v>
      </c>
      <c r="F26" s="100">
        <v>3689.37</v>
      </c>
      <c r="G26" s="100">
        <v>0</v>
      </c>
    </row>
    <row r="27" spans="1:7" ht="15.75" hidden="1" x14ac:dyDescent="0.25">
      <c r="A27" s="97" t="s">
        <v>185</v>
      </c>
      <c r="B27" s="104" t="s">
        <v>199</v>
      </c>
      <c r="C27" s="99">
        <v>0</v>
      </c>
      <c r="D27" s="99">
        <v>0</v>
      </c>
      <c r="E27" s="100">
        <v>532111.98</v>
      </c>
      <c r="F27" s="100">
        <v>532111.98</v>
      </c>
      <c r="G27" s="100">
        <v>0</v>
      </c>
    </row>
    <row r="28" spans="1:7" ht="15.75" hidden="1" x14ac:dyDescent="0.25">
      <c r="A28" s="97" t="s">
        <v>185</v>
      </c>
      <c r="B28" s="104" t="s">
        <v>200</v>
      </c>
      <c r="C28" s="99">
        <v>0</v>
      </c>
      <c r="D28" s="99">
        <v>0</v>
      </c>
      <c r="E28" s="100">
        <v>1448181.77</v>
      </c>
      <c r="F28" s="100">
        <v>1448181.77</v>
      </c>
      <c r="G28" s="100">
        <v>0</v>
      </c>
    </row>
    <row r="29" spans="1:7" ht="15.75" x14ac:dyDescent="0.25">
      <c r="A29" s="97" t="s">
        <v>184</v>
      </c>
      <c r="B29" s="103" t="s">
        <v>114</v>
      </c>
      <c r="C29" s="99">
        <v>0</v>
      </c>
      <c r="D29" s="99">
        <v>0</v>
      </c>
      <c r="E29" s="100">
        <v>1633617.28</v>
      </c>
      <c r="F29" s="100">
        <v>1633617.28</v>
      </c>
      <c r="G29" s="100">
        <v>0</v>
      </c>
    </row>
    <row r="30" spans="1:7" ht="15.75" hidden="1" x14ac:dyDescent="0.25">
      <c r="A30" s="97" t="s">
        <v>185</v>
      </c>
      <c r="B30" s="104" t="s">
        <v>201</v>
      </c>
      <c r="C30" s="99">
        <v>0</v>
      </c>
      <c r="D30" s="99">
        <v>0</v>
      </c>
      <c r="E30" s="100">
        <v>547573.98</v>
      </c>
      <c r="F30" s="100">
        <v>547573.98</v>
      </c>
      <c r="G30" s="100">
        <v>0</v>
      </c>
    </row>
    <row r="31" spans="1:7" ht="15.75" hidden="1" x14ac:dyDescent="0.25">
      <c r="A31" s="97" t="s">
        <v>185</v>
      </c>
      <c r="B31" s="104" t="s">
        <v>202</v>
      </c>
      <c r="C31" s="99">
        <v>0</v>
      </c>
      <c r="D31" s="99">
        <v>0</v>
      </c>
      <c r="E31" s="100">
        <v>1086043.3</v>
      </c>
      <c r="F31" s="100">
        <v>1086043.3</v>
      </c>
      <c r="G31" s="100">
        <v>0</v>
      </c>
    </row>
    <row r="32" spans="1:7" ht="15.75" x14ac:dyDescent="0.25">
      <c r="A32" s="97" t="s">
        <v>184</v>
      </c>
      <c r="B32" s="103" t="s">
        <v>115</v>
      </c>
      <c r="C32" s="99">
        <v>0</v>
      </c>
      <c r="D32" s="99">
        <v>0</v>
      </c>
      <c r="E32" s="100">
        <v>2366100</v>
      </c>
      <c r="F32" s="100">
        <v>2366100</v>
      </c>
      <c r="G32" s="100">
        <v>0</v>
      </c>
    </row>
    <row r="33" spans="1:7" ht="15.75" hidden="1" x14ac:dyDescent="0.25">
      <c r="A33" s="97" t="s">
        <v>185</v>
      </c>
      <c r="B33" s="104" t="s">
        <v>261</v>
      </c>
      <c r="C33" s="99">
        <v>0</v>
      </c>
      <c r="D33" s="99">
        <v>0</v>
      </c>
      <c r="E33" s="100">
        <v>501600</v>
      </c>
      <c r="F33" s="100">
        <v>501600</v>
      </c>
      <c r="G33" s="100">
        <v>0</v>
      </c>
    </row>
    <row r="34" spans="1:7" ht="15.75" hidden="1" x14ac:dyDescent="0.25">
      <c r="A34" s="97" t="s">
        <v>185</v>
      </c>
      <c r="B34" s="104" t="s">
        <v>203</v>
      </c>
      <c r="C34" s="99">
        <v>0</v>
      </c>
      <c r="D34" s="99">
        <v>0</v>
      </c>
      <c r="E34" s="100">
        <v>1864500</v>
      </c>
      <c r="F34" s="100">
        <v>1864500</v>
      </c>
      <c r="G34" s="100">
        <v>0</v>
      </c>
    </row>
    <row r="35" spans="1:7" ht="15.75" x14ac:dyDescent="0.25">
      <c r="A35" s="97" t="s">
        <v>184</v>
      </c>
      <c r="B35" s="103" t="s">
        <v>116</v>
      </c>
      <c r="C35" s="99">
        <v>0</v>
      </c>
      <c r="D35" s="99">
        <v>0</v>
      </c>
      <c r="E35" s="100">
        <v>724511</v>
      </c>
      <c r="F35" s="100">
        <v>724511</v>
      </c>
      <c r="G35" s="100">
        <v>0</v>
      </c>
    </row>
    <row r="36" spans="1:7" ht="15.75" hidden="1" x14ac:dyDescent="0.25">
      <c r="A36" s="97" t="s">
        <v>185</v>
      </c>
      <c r="B36" s="104" t="s">
        <v>204</v>
      </c>
      <c r="C36" s="99">
        <v>0</v>
      </c>
      <c r="D36" s="99">
        <v>0</v>
      </c>
      <c r="E36" s="100">
        <v>424511</v>
      </c>
      <c r="F36" s="100">
        <v>424511</v>
      </c>
      <c r="G36" s="100">
        <v>0</v>
      </c>
    </row>
    <row r="37" spans="1:7" ht="15.75" hidden="1" x14ac:dyDescent="0.25">
      <c r="A37" s="97" t="s">
        <v>185</v>
      </c>
      <c r="B37" s="104" t="s">
        <v>262</v>
      </c>
      <c r="C37" s="99">
        <v>0</v>
      </c>
      <c r="D37" s="99">
        <v>0</v>
      </c>
      <c r="E37" s="100">
        <v>300000</v>
      </c>
      <c r="F37" s="100">
        <v>300000</v>
      </c>
      <c r="G37" s="100">
        <v>0</v>
      </c>
    </row>
    <row r="38" spans="1:7" ht="15.75" x14ac:dyDescent="0.25">
      <c r="A38" s="97" t="s">
        <v>184</v>
      </c>
      <c r="B38" s="103" t="s">
        <v>117</v>
      </c>
      <c r="C38" s="99">
        <v>0</v>
      </c>
      <c r="D38" s="99">
        <v>100000</v>
      </c>
      <c r="E38" s="100">
        <v>12360718.279999999</v>
      </c>
      <c r="F38" s="100">
        <v>12360718.279999999</v>
      </c>
      <c r="G38" s="100">
        <v>0</v>
      </c>
    </row>
    <row r="39" spans="1:7" ht="15.75" hidden="1" x14ac:dyDescent="0.25">
      <c r="A39" s="97" t="s">
        <v>185</v>
      </c>
      <c r="B39" s="104" t="s">
        <v>263</v>
      </c>
      <c r="C39" s="99">
        <v>0</v>
      </c>
      <c r="D39" s="99">
        <v>0</v>
      </c>
      <c r="E39" s="100">
        <v>11982685</v>
      </c>
      <c r="F39" s="100">
        <v>11982685</v>
      </c>
      <c r="G39" s="100">
        <v>0</v>
      </c>
    </row>
    <row r="40" spans="1:7" ht="15.75" hidden="1" x14ac:dyDescent="0.25">
      <c r="A40" s="97" t="s">
        <v>185</v>
      </c>
      <c r="B40" s="104" t="s">
        <v>264</v>
      </c>
      <c r="C40" s="99">
        <v>0</v>
      </c>
      <c r="D40" s="99">
        <v>100000</v>
      </c>
      <c r="E40" s="100">
        <v>59169.919999999998</v>
      </c>
      <c r="F40" s="100">
        <v>59169.919999999998</v>
      </c>
      <c r="G40" s="100">
        <v>0</v>
      </c>
    </row>
    <row r="41" spans="1:7" ht="15.75" hidden="1" x14ac:dyDescent="0.25">
      <c r="A41" s="97" t="s">
        <v>185</v>
      </c>
      <c r="B41" s="104" t="s">
        <v>265</v>
      </c>
      <c r="C41" s="99">
        <v>0</v>
      </c>
      <c r="D41" s="99">
        <v>0</v>
      </c>
      <c r="E41" s="100">
        <v>70170</v>
      </c>
      <c r="F41" s="100">
        <v>70170</v>
      </c>
      <c r="G41" s="100">
        <v>0</v>
      </c>
    </row>
    <row r="42" spans="1:7" ht="15.75" hidden="1" x14ac:dyDescent="0.25">
      <c r="A42" s="97" t="s">
        <v>185</v>
      </c>
      <c r="B42" s="104" t="s">
        <v>266</v>
      </c>
      <c r="C42" s="99">
        <v>0</v>
      </c>
      <c r="D42" s="99">
        <v>0</v>
      </c>
      <c r="E42" s="100">
        <v>45440</v>
      </c>
      <c r="F42" s="100">
        <v>45440</v>
      </c>
      <c r="G42" s="100">
        <v>0</v>
      </c>
    </row>
    <row r="43" spans="1:7" ht="15.75" hidden="1" x14ac:dyDescent="0.25">
      <c r="A43" s="97" t="s">
        <v>185</v>
      </c>
      <c r="B43" s="104" t="s">
        <v>205</v>
      </c>
      <c r="C43" s="99">
        <v>0</v>
      </c>
      <c r="D43" s="99">
        <v>0</v>
      </c>
      <c r="E43" s="100">
        <v>203253.36</v>
      </c>
      <c r="F43" s="100">
        <v>203253.36</v>
      </c>
      <c r="G43" s="100">
        <v>0</v>
      </c>
    </row>
    <row r="44" spans="1:7" ht="15.75" x14ac:dyDescent="0.25">
      <c r="A44" s="97" t="s">
        <v>184</v>
      </c>
      <c r="B44" s="103" t="s">
        <v>118</v>
      </c>
      <c r="C44" s="99">
        <v>0</v>
      </c>
      <c r="D44" s="99">
        <v>0</v>
      </c>
      <c r="E44" s="100">
        <v>1663608.47</v>
      </c>
      <c r="F44" s="100">
        <v>1663608.47</v>
      </c>
      <c r="G44" s="100">
        <v>0</v>
      </c>
    </row>
    <row r="45" spans="1:7" ht="15.75" hidden="1" x14ac:dyDescent="0.25">
      <c r="A45" s="97" t="s">
        <v>185</v>
      </c>
      <c r="B45" s="104" t="s">
        <v>206</v>
      </c>
      <c r="C45" s="99">
        <v>0</v>
      </c>
      <c r="D45" s="99">
        <v>0</v>
      </c>
      <c r="E45" s="100">
        <v>0</v>
      </c>
      <c r="F45" s="100">
        <v>0</v>
      </c>
      <c r="G45" s="100">
        <v>0</v>
      </c>
    </row>
    <row r="46" spans="1:7" ht="15.75" hidden="1" x14ac:dyDescent="0.25">
      <c r="A46" s="97" t="s">
        <v>185</v>
      </c>
      <c r="B46" s="104" t="s">
        <v>207</v>
      </c>
      <c r="C46" s="99">
        <v>0</v>
      </c>
      <c r="D46" s="99">
        <v>0</v>
      </c>
      <c r="E46" s="100">
        <v>0</v>
      </c>
      <c r="F46" s="100">
        <v>0</v>
      </c>
      <c r="G46" s="100">
        <v>0</v>
      </c>
    </row>
    <row r="47" spans="1:7" ht="15.75" hidden="1" x14ac:dyDescent="0.25">
      <c r="A47" s="97" t="s">
        <v>185</v>
      </c>
      <c r="B47" s="104" t="s">
        <v>208</v>
      </c>
      <c r="C47" s="99">
        <v>0</v>
      </c>
      <c r="D47" s="99">
        <v>0</v>
      </c>
      <c r="E47" s="100">
        <v>1663608.47</v>
      </c>
      <c r="F47" s="100">
        <v>1663608.47</v>
      </c>
      <c r="G47" s="100">
        <v>0</v>
      </c>
    </row>
    <row r="48" spans="1:7" ht="15.75" x14ac:dyDescent="0.25">
      <c r="A48" s="97" t="s">
        <v>184</v>
      </c>
      <c r="B48" s="103" t="s">
        <v>119</v>
      </c>
      <c r="C48" s="99">
        <v>0</v>
      </c>
      <c r="D48" s="99">
        <v>0</v>
      </c>
      <c r="E48" s="100">
        <v>4630654.8600000003</v>
      </c>
      <c r="F48" s="100">
        <v>4630654.8600000003</v>
      </c>
      <c r="G48" s="100">
        <v>0</v>
      </c>
    </row>
    <row r="49" spans="1:7" ht="15.75" hidden="1" x14ac:dyDescent="0.25">
      <c r="A49" s="97" t="s">
        <v>185</v>
      </c>
      <c r="B49" s="104" t="s">
        <v>209</v>
      </c>
      <c r="C49" s="99">
        <v>0</v>
      </c>
      <c r="D49" s="99">
        <v>0</v>
      </c>
      <c r="E49" s="100">
        <v>0</v>
      </c>
      <c r="F49" s="100">
        <v>0</v>
      </c>
      <c r="G49" s="100">
        <v>0</v>
      </c>
    </row>
    <row r="50" spans="1:7" ht="15.75" hidden="1" x14ac:dyDescent="0.25">
      <c r="A50" s="97" t="s">
        <v>185</v>
      </c>
      <c r="B50" s="104" t="s">
        <v>210</v>
      </c>
      <c r="C50" s="99">
        <v>0</v>
      </c>
      <c r="D50" s="99">
        <v>0</v>
      </c>
      <c r="E50" s="100">
        <v>3388477.86</v>
      </c>
      <c r="F50" s="100">
        <v>3388477.86</v>
      </c>
      <c r="G50" s="100">
        <v>0</v>
      </c>
    </row>
    <row r="51" spans="1:7" ht="15.75" hidden="1" x14ac:dyDescent="0.25">
      <c r="A51" s="97" t="s">
        <v>185</v>
      </c>
      <c r="B51" s="104" t="s">
        <v>211</v>
      </c>
      <c r="C51" s="99">
        <v>0</v>
      </c>
      <c r="D51" s="99">
        <v>0</v>
      </c>
      <c r="E51" s="100">
        <v>175000</v>
      </c>
      <c r="F51" s="100">
        <v>175000</v>
      </c>
      <c r="G51" s="100">
        <v>0</v>
      </c>
    </row>
    <row r="52" spans="1:7" ht="15.75" hidden="1" x14ac:dyDescent="0.25">
      <c r="A52" s="97" t="s">
        <v>185</v>
      </c>
      <c r="B52" s="104" t="s">
        <v>212</v>
      </c>
      <c r="C52" s="99">
        <v>0</v>
      </c>
      <c r="D52" s="99">
        <v>0</v>
      </c>
      <c r="E52" s="100">
        <v>0</v>
      </c>
      <c r="F52" s="100">
        <v>0</v>
      </c>
      <c r="G52" s="100">
        <v>0</v>
      </c>
    </row>
    <row r="53" spans="1:7" ht="15.75" hidden="1" x14ac:dyDescent="0.25">
      <c r="A53" s="97" t="s">
        <v>185</v>
      </c>
      <c r="B53" s="104" t="s">
        <v>213</v>
      </c>
      <c r="C53" s="99">
        <v>0</v>
      </c>
      <c r="D53" s="99">
        <v>0</v>
      </c>
      <c r="E53" s="100">
        <v>71637.8</v>
      </c>
      <c r="F53" s="100">
        <v>71637.8</v>
      </c>
      <c r="G53" s="100">
        <v>0</v>
      </c>
    </row>
    <row r="54" spans="1:7" ht="15.75" hidden="1" x14ac:dyDescent="0.25">
      <c r="A54" s="97" t="s">
        <v>185</v>
      </c>
      <c r="B54" s="104" t="s">
        <v>267</v>
      </c>
      <c r="C54" s="99">
        <v>0</v>
      </c>
      <c r="D54" s="99">
        <v>0</v>
      </c>
      <c r="E54" s="100">
        <v>133782.5</v>
      </c>
      <c r="F54" s="100">
        <v>133782.5</v>
      </c>
      <c r="G54" s="100">
        <v>0</v>
      </c>
    </row>
    <row r="55" spans="1:7" ht="15.75" hidden="1" x14ac:dyDescent="0.25">
      <c r="A55" s="97" t="s">
        <v>185</v>
      </c>
      <c r="B55" s="104" t="s">
        <v>215</v>
      </c>
      <c r="C55" s="99">
        <v>0</v>
      </c>
      <c r="D55" s="99">
        <v>0</v>
      </c>
      <c r="E55" s="100">
        <v>861756.7</v>
      </c>
      <c r="F55" s="100">
        <v>861756.7</v>
      </c>
      <c r="G55" s="100">
        <v>0</v>
      </c>
    </row>
    <row r="56" spans="1:7" ht="15.75" x14ac:dyDescent="0.25">
      <c r="A56" s="97" t="s">
        <v>184</v>
      </c>
      <c r="B56" s="103" t="s">
        <v>120</v>
      </c>
      <c r="C56" s="99">
        <v>0</v>
      </c>
      <c r="D56" s="99">
        <v>0</v>
      </c>
      <c r="E56" s="100">
        <v>35059885.350000001</v>
      </c>
      <c r="F56" s="100">
        <v>33768860.079999998</v>
      </c>
      <c r="G56" s="100">
        <v>1291025.27</v>
      </c>
    </row>
    <row r="57" spans="1:7" ht="15.75" hidden="1" x14ac:dyDescent="0.25">
      <c r="A57" s="97" t="s">
        <v>185</v>
      </c>
      <c r="B57" s="104" t="s">
        <v>268</v>
      </c>
      <c r="C57" s="99">
        <v>0</v>
      </c>
      <c r="D57" s="99">
        <v>0</v>
      </c>
      <c r="E57" s="100">
        <v>48003.360000000001</v>
      </c>
      <c r="F57" s="100">
        <v>48003.360000000001</v>
      </c>
      <c r="G57" s="100">
        <v>0</v>
      </c>
    </row>
    <row r="58" spans="1:7" ht="15.75" hidden="1" x14ac:dyDescent="0.25">
      <c r="A58" s="97" t="s">
        <v>185</v>
      </c>
      <c r="B58" s="104" t="s">
        <v>269</v>
      </c>
      <c r="C58" s="99">
        <v>0</v>
      </c>
      <c r="D58" s="99">
        <v>0</v>
      </c>
      <c r="E58" s="100">
        <v>12555092.9</v>
      </c>
      <c r="F58" s="100">
        <v>12555092.9</v>
      </c>
      <c r="G58" s="100">
        <v>0</v>
      </c>
    </row>
    <row r="59" spans="1:7" ht="15.75" hidden="1" x14ac:dyDescent="0.25">
      <c r="A59" s="97" t="s">
        <v>185</v>
      </c>
      <c r="B59" s="104" t="s">
        <v>216</v>
      </c>
      <c r="C59" s="99">
        <v>0</v>
      </c>
      <c r="D59" s="99">
        <v>0</v>
      </c>
      <c r="E59" s="100">
        <v>0</v>
      </c>
      <c r="F59" s="100">
        <v>0</v>
      </c>
      <c r="G59" s="100">
        <v>0</v>
      </c>
    </row>
    <row r="60" spans="1:7" ht="15.75" hidden="1" x14ac:dyDescent="0.25">
      <c r="A60" s="97" t="s">
        <v>185</v>
      </c>
      <c r="B60" s="104" t="s">
        <v>270</v>
      </c>
      <c r="C60" s="99">
        <v>0</v>
      </c>
      <c r="D60" s="99">
        <v>0</v>
      </c>
      <c r="E60" s="100">
        <v>18934310.57</v>
      </c>
      <c r="F60" s="100">
        <v>17643285.300000001</v>
      </c>
      <c r="G60" s="100">
        <v>1291025.27</v>
      </c>
    </row>
    <row r="61" spans="1:7" ht="15.75" hidden="1" x14ac:dyDescent="0.25">
      <c r="A61" s="97" t="s">
        <v>185</v>
      </c>
      <c r="B61" s="104" t="s">
        <v>271</v>
      </c>
      <c r="C61" s="99">
        <v>0</v>
      </c>
      <c r="D61" s="99">
        <v>0</v>
      </c>
      <c r="E61" s="100">
        <v>314632.09999999998</v>
      </c>
      <c r="F61" s="100">
        <v>314632.09999999998</v>
      </c>
      <c r="G61" s="100">
        <v>0</v>
      </c>
    </row>
    <row r="62" spans="1:7" ht="15.75" hidden="1" x14ac:dyDescent="0.25">
      <c r="A62" s="97" t="s">
        <v>185</v>
      </c>
      <c r="B62" s="104" t="s">
        <v>272</v>
      </c>
      <c r="C62" s="99">
        <v>0</v>
      </c>
      <c r="D62" s="99">
        <v>0</v>
      </c>
      <c r="E62" s="100">
        <v>3143439.95</v>
      </c>
      <c r="F62" s="100">
        <v>3143439.95</v>
      </c>
      <c r="G62" s="100">
        <v>0</v>
      </c>
    </row>
    <row r="63" spans="1:7" ht="15.75" hidden="1" x14ac:dyDescent="0.25">
      <c r="A63" s="97" t="s">
        <v>185</v>
      </c>
      <c r="B63" s="104" t="s">
        <v>273</v>
      </c>
      <c r="C63" s="99">
        <v>0</v>
      </c>
      <c r="D63" s="99">
        <v>0</v>
      </c>
      <c r="E63" s="100">
        <v>64406.47</v>
      </c>
      <c r="F63" s="100">
        <v>64406.47</v>
      </c>
      <c r="G63" s="100">
        <v>0</v>
      </c>
    </row>
    <row r="64" spans="1:7" ht="15.75" x14ac:dyDescent="0.25">
      <c r="A64" s="97" t="s">
        <v>184</v>
      </c>
      <c r="B64" s="103" t="s">
        <v>121</v>
      </c>
      <c r="C64" s="99">
        <v>0</v>
      </c>
      <c r="D64" s="99">
        <v>0</v>
      </c>
      <c r="E64" s="100">
        <v>3089581.17</v>
      </c>
      <c r="F64" s="100">
        <v>3089581.17</v>
      </c>
      <c r="G64" s="100">
        <v>0</v>
      </c>
    </row>
    <row r="65" spans="1:7" ht="15.75" hidden="1" x14ac:dyDescent="0.25">
      <c r="A65" s="97" t="s">
        <v>185</v>
      </c>
      <c r="B65" s="104" t="s">
        <v>217</v>
      </c>
      <c r="C65" s="99">
        <v>0</v>
      </c>
      <c r="D65" s="99">
        <v>0</v>
      </c>
      <c r="E65" s="100">
        <v>1952460.95</v>
      </c>
      <c r="F65" s="100">
        <v>1952460.95</v>
      </c>
      <c r="G65" s="100">
        <v>0</v>
      </c>
    </row>
    <row r="66" spans="1:7" ht="15.75" hidden="1" x14ac:dyDescent="0.25">
      <c r="A66" s="97" t="s">
        <v>185</v>
      </c>
      <c r="B66" s="104" t="s">
        <v>218</v>
      </c>
      <c r="C66" s="99">
        <v>0</v>
      </c>
      <c r="D66" s="99">
        <v>0</v>
      </c>
      <c r="E66" s="100">
        <v>1137120.22</v>
      </c>
      <c r="F66" s="100">
        <v>1137120.22</v>
      </c>
      <c r="G66" s="100">
        <v>0</v>
      </c>
    </row>
    <row r="67" spans="1:7" ht="15.75" hidden="1" x14ac:dyDescent="0.25">
      <c r="A67" s="97" t="s">
        <v>185</v>
      </c>
      <c r="B67" s="104" t="s">
        <v>219</v>
      </c>
      <c r="C67" s="99">
        <v>0</v>
      </c>
      <c r="D67" s="99">
        <v>0</v>
      </c>
      <c r="E67" s="100">
        <v>0</v>
      </c>
      <c r="F67" s="100">
        <v>0</v>
      </c>
      <c r="G67" s="100">
        <v>0</v>
      </c>
    </row>
    <row r="68" spans="1:7" ht="15.75" x14ac:dyDescent="0.25">
      <c r="A68" s="97" t="s">
        <v>183</v>
      </c>
      <c r="B68" s="102" t="s">
        <v>122</v>
      </c>
      <c r="C68" s="99">
        <v>0</v>
      </c>
      <c r="D68" s="99">
        <v>-100000</v>
      </c>
      <c r="E68" s="100">
        <v>11926564.140000001</v>
      </c>
      <c r="F68" s="100">
        <v>11926564.140000001</v>
      </c>
      <c r="G68" s="100">
        <v>0</v>
      </c>
    </row>
    <row r="69" spans="1:7" ht="15.75" x14ac:dyDescent="0.25">
      <c r="A69" s="97" t="s">
        <v>184</v>
      </c>
      <c r="B69" s="103" t="s">
        <v>123</v>
      </c>
      <c r="C69" s="99">
        <v>0</v>
      </c>
      <c r="D69" s="99">
        <v>-600000</v>
      </c>
      <c r="E69" s="100">
        <v>4010170.52</v>
      </c>
      <c r="F69" s="100">
        <v>4010170.52</v>
      </c>
      <c r="G69" s="100">
        <v>0</v>
      </c>
    </row>
    <row r="70" spans="1:7" ht="15.75" hidden="1" x14ac:dyDescent="0.25">
      <c r="A70" s="97" t="s">
        <v>185</v>
      </c>
      <c r="B70" s="104" t="s">
        <v>220</v>
      </c>
      <c r="C70" s="99">
        <v>0</v>
      </c>
      <c r="D70" s="99">
        <v>-600000</v>
      </c>
      <c r="E70" s="100">
        <v>4010170.52</v>
      </c>
      <c r="F70" s="100">
        <v>4010170.52</v>
      </c>
      <c r="G70" s="100">
        <v>0</v>
      </c>
    </row>
    <row r="71" spans="1:7" ht="15.75" hidden="1" x14ac:dyDescent="0.25">
      <c r="A71" s="97" t="s">
        <v>185</v>
      </c>
      <c r="B71" s="104" t="s">
        <v>274</v>
      </c>
      <c r="C71" s="99">
        <v>0</v>
      </c>
      <c r="D71" s="99">
        <v>0</v>
      </c>
      <c r="E71" s="100">
        <v>0</v>
      </c>
      <c r="F71" s="100">
        <v>0</v>
      </c>
      <c r="G71" s="100">
        <v>0</v>
      </c>
    </row>
    <row r="72" spans="1:7" ht="15.75" x14ac:dyDescent="0.25">
      <c r="A72" s="97" t="s">
        <v>184</v>
      </c>
      <c r="B72" s="103" t="s">
        <v>124</v>
      </c>
      <c r="C72" s="99">
        <v>0</v>
      </c>
      <c r="D72" s="99">
        <v>0</v>
      </c>
      <c r="E72" s="100">
        <v>1838710.45</v>
      </c>
      <c r="F72" s="100">
        <v>1838710.45</v>
      </c>
      <c r="G72" s="100">
        <v>0</v>
      </c>
    </row>
    <row r="73" spans="1:7" ht="15.75" hidden="1" x14ac:dyDescent="0.25">
      <c r="A73" s="97" t="s">
        <v>185</v>
      </c>
      <c r="B73" s="104" t="s">
        <v>221</v>
      </c>
      <c r="C73" s="99">
        <v>0</v>
      </c>
      <c r="D73" s="99">
        <v>0</v>
      </c>
      <c r="E73" s="100">
        <v>1504830.65</v>
      </c>
      <c r="F73" s="100">
        <v>1504830.65</v>
      </c>
      <c r="G73" s="100">
        <v>0</v>
      </c>
    </row>
    <row r="74" spans="1:7" ht="15.75" hidden="1" x14ac:dyDescent="0.25">
      <c r="A74" s="97" t="s">
        <v>185</v>
      </c>
      <c r="B74" s="104" t="s">
        <v>222</v>
      </c>
      <c r="C74" s="99">
        <v>0</v>
      </c>
      <c r="D74" s="99">
        <v>0</v>
      </c>
      <c r="E74" s="100">
        <v>333879.8</v>
      </c>
      <c r="F74" s="100">
        <v>333879.8</v>
      </c>
      <c r="G74" s="100">
        <v>0</v>
      </c>
    </row>
    <row r="75" spans="1:7" ht="15.75" x14ac:dyDescent="0.25">
      <c r="A75" s="97" t="s">
        <v>184</v>
      </c>
      <c r="B75" s="103" t="s">
        <v>126</v>
      </c>
      <c r="C75" s="99">
        <v>0</v>
      </c>
      <c r="D75" s="99">
        <v>0</v>
      </c>
      <c r="E75" s="100">
        <v>1402190.63</v>
      </c>
      <c r="F75" s="100">
        <v>1402190.63</v>
      </c>
      <c r="G75" s="100">
        <v>0</v>
      </c>
    </row>
    <row r="76" spans="1:7" ht="15.75" hidden="1" x14ac:dyDescent="0.25">
      <c r="A76" s="97" t="s">
        <v>185</v>
      </c>
      <c r="B76" s="104" t="s">
        <v>275</v>
      </c>
      <c r="C76" s="99">
        <v>0</v>
      </c>
      <c r="D76" s="99">
        <v>0</v>
      </c>
      <c r="E76" s="100">
        <v>359900</v>
      </c>
      <c r="F76" s="100">
        <v>359900</v>
      </c>
      <c r="G76" s="100">
        <v>0</v>
      </c>
    </row>
    <row r="77" spans="1:7" ht="15.75" hidden="1" x14ac:dyDescent="0.25">
      <c r="A77" s="97" t="s">
        <v>185</v>
      </c>
      <c r="B77" s="104" t="s">
        <v>276</v>
      </c>
      <c r="C77" s="99">
        <v>0</v>
      </c>
      <c r="D77" s="99">
        <v>0</v>
      </c>
      <c r="E77" s="100">
        <v>319436.38</v>
      </c>
      <c r="F77" s="100">
        <v>319436.38</v>
      </c>
      <c r="G77" s="100">
        <v>0</v>
      </c>
    </row>
    <row r="78" spans="1:7" ht="15.75" hidden="1" x14ac:dyDescent="0.25">
      <c r="A78" s="97" t="s">
        <v>185</v>
      </c>
      <c r="B78" s="104" t="s">
        <v>223</v>
      </c>
      <c r="C78" s="99">
        <v>0</v>
      </c>
      <c r="D78" s="99">
        <v>0</v>
      </c>
      <c r="E78" s="100">
        <v>722854.25</v>
      </c>
      <c r="F78" s="100">
        <v>722854.25</v>
      </c>
      <c r="G78" s="100">
        <v>0</v>
      </c>
    </row>
    <row r="79" spans="1:7" ht="15.75" x14ac:dyDescent="0.25">
      <c r="A79" s="97" t="s">
        <v>184</v>
      </c>
      <c r="B79" s="103" t="s">
        <v>129</v>
      </c>
      <c r="C79" s="99">
        <v>0</v>
      </c>
      <c r="D79" s="99">
        <v>0</v>
      </c>
      <c r="E79" s="100">
        <v>143700.4</v>
      </c>
      <c r="F79" s="100">
        <v>143700.4</v>
      </c>
      <c r="G79" s="100">
        <v>0</v>
      </c>
    </row>
    <row r="80" spans="1:7" ht="15.75" hidden="1" x14ac:dyDescent="0.25">
      <c r="A80" s="97" t="s">
        <v>185</v>
      </c>
      <c r="B80" s="104" t="s">
        <v>277</v>
      </c>
      <c r="C80" s="99">
        <v>0</v>
      </c>
      <c r="D80" s="99">
        <v>0</v>
      </c>
      <c r="E80" s="100">
        <v>43388.6</v>
      </c>
      <c r="F80" s="100">
        <v>43388.6</v>
      </c>
      <c r="G80" s="100">
        <v>0</v>
      </c>
    </row>
    <row r="81" spans="1:7" ht="15.75" hidden="1" x14ac:dyDescent="0.25">
      <c r="A81" s="97" t="s">
        <v>185</v>
      </c>
      <c r="B81" s="104" t="s">
        <v>225</v>
      </c>
      <c r="C81" s="99">
        <v>0</v>
      </c>
      <c r="D81" s="99">
        <v>0</v>
      </c>
      <c r="E81" s="100">
        <v>100311.8</v>
      </c>
      <c r="F81" s="100">
        <v>100311.8</v>
      </c>
      <c r="G81" s="100">
        <v>0</v>
      </c>
    </row>
    <row r="82" spans="1:7" ht="15.75" x14ac:dyDescent="0.25">
      <c r="A82" s="97" t="s">
        <v>184</v>
      </c>
      <c r="B82" s="103" t="s">
        <v>130</v>
      </c>
      <c r="C82" s="99">
        <v>0</v>
      </c>
      <c r="D82" s="99">
        <v>200000</v>
      </c>
      <c r="E82" s="100">
        <v>625.4</v>
      </c>
      <c r="F82" s="100">
        <v>625.4</v>
      </c>
      <c r="G82" s="100">
        <v>0</v>
      </c>
    </row>
    <row r="83" spans="1:7" ht="15.75" hidden="1" x14ac:dyDescent="0.25">
      <c r="A83" s="97" t="s">
        <v>185</v>
      </c>
      <c r="B83" s="104" t="s">
        <v>278</v>
      </c>
      <c r="C83" s="99">
        <v>0</v>
      </c>
      <c r="D83" s="99">
        <v>0</v>
      </c>
      <c r="E83" s="100">
        <v>0</v>
      </c>
      <c r="F83" s="100">
        <v>0</v>
      </c>
      <c r="G83" s="100">
        <v>0</v>
      </c>
    </row>
    <row r="84" spans="1:7" ht="15.75" hidden="1" x14ac:dyDescent="0.25">
      <c r="A84" s="97" t="s">
        <v>185</v>
      </c>
      <c r="B84" s="104" t="s">
        <v>227</v>
      </c>
      <c r="C84" s="99">
        <v>0</v>
      </c>
      <c r="D84" s="99">
        <v>0</v>
      </c>
      <c r="E84" s="100">
        <v>625.4</v>
      </c>
      <c r="F84" s="100">
        <v>625.4</v>
      </c>
      <c r="G84" s="100">
        <v>0</v>
      </c>
    </row>
    <row r="85" spans="1:7" ht="15.75" hidden="1" x14ac:dyDescent="0.25">
      <c r="A85" s="97" t="s">
        <v>185</v>
      </c>
      <c r="B85" s="104" t="s">
        <v>279</v>
      </c>
      <c r="C85" s="99">
        <v>0</v>
      </c>
      <c r="D85" s="99">
        <v>200000</v>
      </c>
      <c r="E85" s="100">
        <v>0</v>
      </c>
      <c r="F85" s="100">
        <v>0</v>
      </c>
      <c r="G85" s="100">
        <v>0</v>
      </c>
    </row>
    <row r="86" spans="1:7" ht="15.75" x14ac:dyDescent="0.25">
      <c r="A86" s="97" t="s">
        <v>184</v>
      </c>
      <c r="B86" s="103" t="s">
        <v>131</v>
      </c>
      <c r="C86" s="99">
        <v>0</v>
      </c>
      <c r="D86" s="99">
        <v>0</v>
      </c>
      <c r="E86" s="100">
        <v>1226411.3600000001</v>
      </c>
      <c r="F86" s="100">
        <v>1226411.3600000001</v>
      </c>
      <c r="G86" s="100">
        <v>0</v>
      </c>
    </row>
    <row r="87" spans="1:7" ht="15.75" hidden="1" x14ac:dyDescent="0.25">
      <c r="A87" s="97" t="s">
        <v>185</v>
      </c>
      <c r="B87" s="104" t="s">
        <v>228</v>
      </c>
      <c r="C87" s="99">
        <v>0</v>
      </c>
      <c r="D87" s="99">
        <v>0</v>
      </c>
      <c r="E87" s="100">
        <v>827000</v>
      </c>
      <c r="F87" s="100">
        <v>827000</v>
      </c>
      <c r="G87" s="100">
        <v>0</v>
      </c>
    </row>
    <row r="88" spans="1:7" ht="15.75" hidden="1" x14ac:dyDescent="0.25">
      <c r="A88" s="97" t="s">
        <v>185</v>
      </c>
      <c r="B88" s="104" t="s">
        <v>229</v>
      </c>
      <c r="C88" s="99">
        <v>0</v>
      </c>
      <c r="D88" s="99">
        <v>0</v>
      </c>
      <c r="E88" s="100">
        <v>231934.4</v>
      </c>
      <c r="F88" s="100">
        <v>231934.4</v>
      </c>
      <c r="G88" s="100">
        <v>0</v>
      </c>
    </row>
    <row r="89" spans="1:7" ht="15.75" hidden="1" x14ac:dyDescent="0.25">
      <c r="A89" s="97" t="s">
        <v>185</v>
      </c>
      <c r="B89" s="104" t="s">
        <v>230</v>
      </c>
      <c r="C89" s="99">
        <v>0</v>
      </c>
      <c r="D89" s="99">
        <v>0</v>
      </c>
      <c r="E89" s="100">
        <v>120253.36</v>
      </c>
      <c r="F89" s="100">
        <v>120253.36</v>
      </c>
      <c r="G89" s="100">
        <v>0</v>
      </c>
    </row>
    <row r="90" spans="1:7" ht="15.75" hidden="1" x14ac:dyDescent="0.25">
      <c r="A90" s="97" t="s">
        <v>185</v>
      </c>
      <c r="B90" s="104" t="s">
        <v>280</v>
      </c>
      <c r="C90" s="99">
        <v>0</v>
      </c>
      <c r="D90" s="99">
        <v>0</v>
      </c>
      <c r="E90" s="100">
        <v>0</v>
      </c>
      <c r="F90" s="100">
        <v>0</v>
      </c>
      <c r="G90" s="100">
        <v>0</v>
      </c>
    </row>
    <row r="91" spans="1:7" ht="15.75" hidden="1" x14ac:dyDescent="0.25">
      <c r="A91" s="97" t="s">
        <v>185</v>
      </c>
      <c r="B91" s="104" t="s">
        <v>232</v>
      </c>
      <c r="C91" s="99">
        <v>0</v>
      </c>
      <c r="D91" s="99">
        <v>0</v>
      </c>
      <c r="E91" s="100">
        <v>47223.6</v>
      </c>
      <c r="F91" s="100">
        <v>47223.6</v>
      </c>
      <c r="G91" s="100">
        <v>0</v>
      </c>
    </row>
    <row r="92" spans="1:7" ht="15.75" x14ac:dyDescent="0.25">
      <c r="A92" s="97" t="s">
        <v>184</v>
      </c>
      <c r="B92" s="103" t="s">
        <v>132</v>
      </c>
      <c r="C92" s="99">
        <v>0</v>
      </c>
      <c r="D92" s="99">
        <v>300000</v>
      </c>
      <c r="E92" s="100">
        <v>3304755.38</v>
      </c>
      <c r="F92" s="100">
        <v>3304755.38</v>
      </c>
      <c r="G92" s="100">
        <v>0</v>
      </c>
    </row>
    <row r="93" spans="1:7" ht="15.75" hidden="1" x14ac:dyDescent="0.25">
      <c r="A93" s="97" t="s">
        <v>185</v>
      </c>
      <c r="B93" s="104" t="s">
        <v>233</v>
      </c>
      <c r="C93" s="99">
        <v>0</v>
      </c>
      <c r="D93" s="99">
        <v>0</v>
      </c>
      <c r="E93" s="100">
        <v>420291.12</v>
      </c>
      <c r="F93" s="100">
        <v>420291.12</v>
      </c>
      <c r="G93" s="100">
        <v>0</v>
      </c>
    </row>
    <row r="94" spans="1:7" ht="15.75" hidden="1" x14ac:dyDescent="0.25">
      <c r="A94" s="97" t="s">
        <v>185</v>
      </c>
      <c r="B94" s="104" t="s">
        <v>234</v>
      </c>
      <c r="C94" s="99">
        <v>0</v>
      </c>
      <c r="D94" s="99">
        <v>0</v>
      </c>
      <c r="E94" s="100">
        <v>2168113.15</v>
      </c>
      <c r="F94" s="100">
        <v>2168113.15</v>
      </c>
      <c r="G94" s="100">
        <v>0</v>
      </c>
    </row>
    <row r="95" spans="1:7" ht="15.75" hidden="1" x14ac:dyDescent="0.25">
      <c r="A95" s="97" t="s">
        <v>185</v>
      </c>
      <c r="B95" s="104" t="s">
        <v>281</v>
      </c>
      <c r="C95" s="99">
        <v>0</v>
      </c>
      <c r="D95" s="99">
        <v>0</v>
      </c>
      <c r="E95" s="100">
        <v>137145.75</v>
      </c>
      <c r="F95" s="100">
        <v>137145.75</v>
      </c>
      <c r="G95" s="100">
        <v>0</v>
      </c>
    </row>
    <row r="96" spans="1:7" ht="15.75" hidden="1" x14ac:dyDescent="0.25">
      <c r="A96" s="97" t="s">
        <v>185</v>
      </c>
      <c r="B96" s="104" t="s">
        <v>235</v>
      </c>
      <c r="C96" s="99">
        <v>0</v>
      </c>
      <c r="D96" s="99">
        <v>0</v>
      </c>
      <c r="E96" s="100">
        <v>24426</v>
      </c>
      <c r="F96" s="100">
        <v>24426</v>
      </c>
      <c r="G96" s="100">
        <v>0</v>
      </c>
    </row>
    <row r="97" spans="1:7" ht="15.75" hidden="1" x14ac:dyDescent="0.25">
      <c r="A97" s="97" t="s">
        <v>185</v>
      </c>
      <c r="B97" s="104" t="s">
        <v>282</v>
      </c>
      <c r="C97" s="99">
        <v>0</v>
      </c>
      <c r="D97" s="99">
        <v>0</v>
      </c>
      <c r="E97" s="100">
        <v>13997.16</v>
      </c>
      <c r="F97" s="100">
        <v>13997.16</v>
      </c>
      <c r="G97" s="100">
        <v>0</v>
      </c>
    </row>
    <row r="98" spans="1:7" ht="15.75" hidden="1" x14ac:dyDescent="0.25">
      <c r="A98" s="97" t="s">
        <v>185</v>
      </c>
      <c r="B98" s="104" t="s">
        <v>236</v>
      </c>
      <c r="C98" s="99">
        <v>0</v>
      </c>
      <c r="D98" s="99">
        <v>0</v>
      </c>
      <c r="E98" s="100">
        <v>335167.2</v>
      </c>
      <c r="F98" s="100">
        <v>335167.2</v>
      </c>
      <c r="G98" s="100">
        <v>0</v>
      </c>
    </row>
    <row r="99" spans="1:7" ht="15.75" hidden="1" x14ac:dyDescent="0.25">
      <c r="A99" s="97" t="s">
        <v>185</v>
      </c>
      <c r="B99" s="104" t="s">
        <v>237</v>
      </c>
      <c r="C99" s="99">
        <v>0</v>
      </c>
      <c r="D99" s="99">
        <v>0</v>
      </c>
      <c r="E99" s="100">
        <v>141600</v>
      </c>
      <c r="F99" s="100">
        <v>141600</v>
      </c>
      <c r="G99" s="100">
        <v>0</v>
      </c>
    </row>
    <row r="100" spans="1:7" ht="15.75" hidden="1" x14ac:dyDescent="0.25">
      <c r="A100" s="97" t="s">
        <v>185</v>
      </c>
      <c r="B100" s="104" t="s">
        <v>283</v>
      </c>
      <c r="C100" s="99">
        <v>0</v>
      </c>
      <c r="D100" s="99">
        <v>50000</v>
      </c>
      <c r="E100" s="100">
        <v>0</v>
      </c>
      <c r="F100" s="100">
        <v>0</v>
      </c>
      <c r="G100" s="100">
        <v>0</v>
      </c>
    </row>
    <row r="101" spans="1:7" ht="15.75" hidden="1" x14ac:dyDescent="0.25">
      <c r="A101" s="97" t="s">
        <v>185</v>
      </c>
      <c r="B101" s="104" t="s">
        <v>284</v>
      </c>
      <c r="C101" s="99">
        <v>0</v>
      </c>
      <c r="D101" s="99">
        <v>250000</v>
      </c>
      <c r="E101" s="100">
        <v>0</v>
      </c>
      <c r="F101" s="100">
        <v>0</v>
      </c>
      <c r="G101" s="100">
        <v>0</v>
      </c>
    </row>
    <row r="102" spans="1:7" ht="15.75" hidden="1" x14ac:dyDescent="0.25">
      <c r="A102" s="97" t="s">
        <v>185</v>
      </c>
      <c r="B102" s="104" t="s">
        <v>238</v>
      </c>
      <c r="C102" s="99">
        <v>0</v>
      </c>
      <c r="D102" s="99">
        <v>0</v>
      </c>
      <c r="E102" s="100">
        <v>24485</v>
      </c>
      <c r="F102" s="100">
        <v>24485</v>
      </c>
      <c r="G102" s="100">
        <v>0</v>
      </c>
    </row>
    <row r="103" spans="1:7" ht="15.75" hidden="1" x14ac:dyDescent="0.25">
      <c r="A103" s="97" t="s">
        <v>185</v>
      </c>
      <c r="B103" s="104" t="s">
        <v>239</v>
      </c>
      <c r="C103" s="99">
        <v>0</v>
      </c>
      <c r="D103" s="99">
        <v>0</v>
      </c>
      <c r="E103" s="100">
        <v>39530</v>
      </c>
      <c r="F103" s="100">
        <v>39530</v>
      </c>
      <c r="G103" s="100">
        <v>0</v>
      </c>
    </row>
    <row r="104" spans="1:7" ht="15.75" hidden="1" x14ac:dyDescent="0.25">
      <c r="A104" s="97" t="s">
        <v>185</v>
      </c>
      <c r="B104" s="104" t="s">
        <v>240</v>
      </c>
      <c r="C104" s="99">
        <v>0</v>
      </c>
      <c r="D104" s="99">
        <v>0</v>
      </c>
      <c r="E104" s="100">
        <v>0</v>
      </c>
      <c r="F104" s="100">
        <v>0</v>
      </c>
      <c r="G104" s="100">
        <v>0</v>
      </c>
    </row>
    <row r="105" spans="1:7" ht="15.75" x14ac:dyDescent="0.25">
      <c r="A105" s="97" t="s">
        <v>183</v>
      </c>
      <c r="B105" s="102" t="s">
        <v>133</v>
      </c>
      <c r="C105" s="99">
        <v>0</v>
      </c>
      <c r="D105" s="99">
        <v>0</v>
      </c>
      <c r="E105" s="100">
        <v>14312000</v>
      </c>
      <c r="F105" s="100">
        <v>14312000</v>
      </c>
      <c r="G105" s="100">
        <v>0</v>
      </c>
    </row>
    <row r="106" spans="1:7" ht="15.75" x14ac:dyDescent="0.25">
      <c r="A106" s="97" t="s">
        <v>184</v>
      </c>
      <c r="B106" s="103" t="s">
        <v>134</v>
      </c>
      <c r="C106" s="99">
        <v>0</v>
      </c>
      <c r="D106" s="99">
        <v>0</v>
      </c>
      <c r="E106" s="100">
        <v>14312000</v>
      </c>
      <c r="F106" s="100">
        <v>14312000</v>
      </c>
      <c r="G106" s="100">
        <v>0</v>
      </c>
    </row>
    <row r="107" spans="1:7" ht="15.75" hidden="1" x14ac:dyDescent="0.25">
      <c r="A107" s="97" t="s">
        <v>185</v>
      </c>
      <c r="B107" s="104" t="s">
        <v>241</v>
      </c>
      <c r="C107" s="99">
        <v>0</v>
      </c>
      <c r="D107" s="99">
        <v>0</v>
      </c>
      <c r="E107" s="100">
        <v>14312000</v>
      </c>
      <c r="F107" s="100">
        <v>14312000</v>
      </c>
      <c r="G107" s="100">
        <v>0</v>
      </c>
    </row>
    <row r="108" spans="1:7" ht="15.75" x14ac:dyDescent="0.25">
      <c r="A108" s="97" t="s">
        <v>183</v>
      </c>
      <c r="B108" s="102" t="s">
        <v>136</v>
      </c>
      <c r="C108" s="99">
        <v>0</v>
      </c>
      <c r="D108" s="99">
        <v>0</v>
      </c>
      <c r="E108" s="100">
        <v>2610462.6</v>
      </c>
      <c r="F108" s="100">
        <v>2610462.6</v>
      </c>
      <c r="G108" s="100">
        <v>0</v>
      </c>
    </row>
    <row r="109" spans="1:7" ht="15.75" x14ac:dyDescent="0.25">
      <c r="A109" s="97" t="s">
        <v>184</v>
      </c>
      <c r="B109" s="103" t="s">
        <v>137</v>
      </c>
      <c r="C109" s="99">
        <v>0</v>
      </c>
      <c r="D109" s="99">
        <v>-1500000</v>
      </c>
      <c r="E109" s="100">
        <v>1424534.78</v>
      </c>
      <c r="F109" s="100">
        <v>1424534.78</v>
      </c>
      <c r="G109" s="100">
        <v>0</v>
      </c>
    </row>
    <row r="110" spans="1:7" ht="15.75" hidden="1" x14ac:dyDescent="0.25">
      <c r="A110" s="97" t="s">
        <v>185</v>
      </c>
      <c r="B110" s="104" t="s">
        <v>242</v>
      </c>
      <c r="C110" s="99">
        <v>0</v>
      </c>
      <c r="D110" s="99">
        <v>-1500000</v>
      </c>
      <c r="E110" s="100">
        <v>187493.39</v>
      </c>
      <c r="F110" s="100">
        <v>187493.39</v>
      </c>
      <c r="G110" s="100">
        <v>0</v>
      </c>
    </row>
    <row r="111" spans="1:7" ht="15.75" hidden="1" x14ac:dyDescent="0.25">
      <c r="A111" s="97" t="s">
        <v>185</v>
      </c>
      <c r="B111" s="104" t="s">
        <v>243</v>
      </c>
      <c r="C111" s="99">
        <v>0</v>
      </c>
      <c r="D111" s="99">
        <v>0</v>
      </c>
      <c r="E111" s="100">
        <v>657600.03</v>
      </c>
      <c r="F111" s="100">
        <v>657600.03</v>
      </c>
      <c r="G111" s="100">
        <v>0</v>
      </c>
    </row>
    <row r="112" spans="1:7" ht="15.75" hidden="1" x14ac:dyDescent="0.25">
      <c r="A112" s="97" t="s">
        <v>185</v>
      </c>
      <c r="B112" s="104" t="s">
        <v>244</v>
      </c>
      <c r="C112" s="99">
        <v>0</v>
      </c>
      <c r="D112" s="99">
        <v>0</v>
      </c>
      <c r="E112" s="100">
        <v>462692.16</v>
      </c>
      <c r="F112" s="100">
        <v>462692.16</v>
      </c>
      <c r="G112" s="100">
        <v>0</v>
      </c>
    </row>
    <row r="113" spans="1:7" ht="15.75" hidden="1" x14ac:dyDescent="0.25">
      <c r="A113" s="97" t="s">
        <v>185</v>
      </c>
      <c r="B113" s="104" t="s">
        <v>245</v>
      </c>
      <c r="C113" s="99">
        <v>0</v>
      </c>
      <c r="D113" s="99">
        <v>0</v>
      </c>
      <c r="E113" s="100">
        <v>116749.2</v>
      </c>
      <c r="F113" s="100">
        <v>116749.2</v>
      </c>
      <c r="G113" s="100">
        <v>0</v>
      </c>
    </row>
    <row r="114" spans="1:7" ht="15.75" x14ac:dyDescent="0.25">
      <c r="A114" s="97" t="s">
        <v>184</v>
      </c>
      <c r="B114" s="103" t="s">
        <v>138</v>
      </c>
      <c r="C114" s="99">
        <v>0</v>
      </c>
      <c r="D114" s="99">
        <v>0</v>
      </c>
      <c r="E114" s="100">
        <v>0</v>
      </c>
      <c r="F114" s="100">
        <v>0</v>
      </c>
      <c r="G114" s="100">
        <v>0</v>
      </c>
    </row>
    <row r="115" spans="1:7" ht="15.75" hidden="1" x14ac:dyDescent="0.25">
      <c r="A115" s="97" t="s">
        <v>185</v>
      </c>
      <c r="B115" s="104" t="s">
        <v>247</v>
      </c>
      <c r="C115" s="99">
        <v>0</v>
      </c>
      <c r="D115" s="99">
        <v>0</v>
      </c>
      <c r="E115" s="100">
        <v>0</v>
      </c>
      <c r="F115" s="100">
        <v>0</v>
      </c>
      <c r="G115" s="100">
        <v>0</v>
      </c>
    </row>
    <row r="116" spans="1:7" ht="15.75" hidden="1" x14ac:dyDescent="0.25">
      <c r="A116" s="97" t="s">
        <v>185</v>
      </c>
      <c r="B116" s="104" t="s">
        <v>285</v>
      </c>
      <c r="C116" s="99">
        <v>0</v>
      </c>
      <c r="D116" s="99">
        <v>0</v>
      </c>
      <c r="E116" s="100">
        <v>0</v>
      </c>
      <c r="F116" s="100">
        <v>0</v>
      </c>
      <c r="G116" s="100">
        <v>0</v>
      </c>
    </row>
    <row r="117" spans="1:7" ht="15.75" x14ac:dyDescent="0.25">
      <c r="A117" s="97" t="s">
        <v>184</v>
      </c>
      <c r="B117" s="103" t="s">
        <v>142</v>
      </c>
      <c r="C117" s="99">
        <v>0</v>
      </c>
      <c r="D117" s="99">
        <v>0</v>
      </c>
      <c r="E117" s="100">
        <v>824912.72</v>
      </c>
      <c r="F117" s="100">
        <v>824912.72</v>
      </c>
      <c r="G117" s="100">
        <v>0</v>
      </c>
    </row>
    <row r="118" spans="1:7" ht="15.75" hidden="1" x14ac:dyDescent="0.25">
      <c r="A118" s="97" t="s">
        <v>185</v>
      </c>
      <c r="B118" s="104" t="s">
        <v>286</v>
      </c>
      <c r="C118" s="99">
        <v>0</v>
      </c>
      <c r="D118" s="99">
        <v>0</v>
      </c>
      <c r="E118" s="100">
        <v>0</v>
      </c>
      <c r="F118" s="100">
        <v>0</v>
      </c>
      <c r="G118" s="100">
        <v>0</v>
      </c>
    </row>
    <row r="119" spans="1:7" ht="15.75" hidden="1" x14ac:dyDescent="0.25">
      <c r="A119" s="97" t="s">
        <v>185</v>
      </c>
      <c r="B119" s="104" t="s">
        <v>250</v>
      </c>
      <c r="C119" s="99">
        <v>0</v>
      </c>
      <c r="D119" s="99">
        <v>0</v>
      </c>
      <c r="E119" s="100">
        <v>0</v>
      </c>
      <c r="F119" s="100">
        <v>0</v>
      </c>
      <c r="G119" s="100">
        <v>0</v>
      </c>
    </row>
    <row r="120" spans="1:7" ht="15.75" hidden="1" x14ac:dyDescent="0.25">
      <c r="A120" s="97" t="s">
        <v>185</v>
      </c>
      <c r="B120" s="104" t="s">
        <v>251</v>
      </c>
      <c r="C120" s="99">
        <v>0</v>
      </c>
      <c r="D120" s="99">
        <v>0</v>
      </c>
      <c r="E120" s="100">
        <v>824912.72</v>
      </c>
      <c r="F120" s="100">
        <v>824912.72</v>
      </c>
      <c r="G120" s="100">
        <v>0</v>
      </c>
    </row>
    <row r="121" spans="1:7" ht="15.75" x14ac:dyDescent="0.25">
      <c r="A121" s="97" t="s">
        <v>184</v>
      </c>
      <c r="B121" s="103" t="s">
        <v>144</v>
      </c>
      <c r="C121" s="99">
        <v>0</v>
      </c>
      <c r="D121" s="99">
        <v>1500000</v>
      </c>
      <c r="E121" s="100">
        <v>361015.1</v>
      </c>
      <c r="F121" s="100">
        <v>361015.1</v>
      </c>
      <c r="G121" s="100">
        <v>0</v>
      </c>
    </row>
    <row r="122" spans="1:7" ht="15.75" hidden="1" x14ac:dyDescent="0.25">
      <c r="A122" s="97" t="s">
        <v>185</v>
      </c>
      <c r="B122" s="104" t="s">
        <v>255</v>
      </c>
      <c r="C122" s="99">
        <v>0</v>
      </c>
      <c r="D122" s="99">
        <v>0</v>
      </c>
      <c r="E122" s="100">
        <v>361015.1</v>
      </c>
      <c r="F122" s="100">
        <v>361015.1</v>
      </c>
      <c r="G122" s="100">
        <v>0</v>
      </c>
    </row>
    <row r="123" spans="1:7" ht="15.75" hidden="1" x14ac:dyDescent="0.25">
      <c r="A123" s="97" t="s">
        <v>185</v>
      </c>
      <c r="B123" s="104" t="s">
        <v>287</v>
      </c>
      <c r="C123" s="99">
        <v>0</v>
      </c>
      <c r="D123" s="99">
        <v>1500000</v>
      </c>
      <c r="E123" s="100">
        <v>0</v>
      </c>
      <c r="F123" s="100">
        <v>0</v>
      </c>
      <c r="G123" s="100">
        <v>0</v>
      </c>
    </row>
    <row r="124" spans="1:7" ht="15.75" x14ac:dyDescent="0.25">
      <c r="A124" s="97" t="s">
        <v>183</v>
      </c>
      <c r="B124" s="102" t="s">
        <v>145</v>
      </c>
      <c r="C124" s="99">
        <v>0</v>
      </c>
      <c r="D124" s="99">
        <v>0</v>
      </c>
      <c r="E124" s="100">
        <v>0</v>
      </c>
      <c r="F124" s="100">
        <v>0</v>
      </c>
      <c r="G124" s="100">
        <v>0</v>
      </c>
    </row>
    <row r="125" spans="1:7" ht="15.75" x14ac:dyDescent="0.25">
      <c r="A125" s="97" t="s">
        <v>184</v>
      </c>
      <c r="B125" s="103" t="s">
        <v>146</v>
      </c>
      <c r="C125" s="99">
        <v>0</v>
      </c>
      <c r="D125" s="99">
        <v>0</v>
      </c>
      <c r="E125" s="100">
        <v>0</v>
      </c>
      <c r="F125" s="100">
        <v>0</v>
      </c>
      <c r="G125" s="100">
        <v>0</v>
      </c>
    </row>
    <row r="126" spans="1:7" ht="15.75" hidden="1" x14ac:dyDescent="0.25">
      <c r="A126" s="97" t="s">
        <v>185</v>
      </c>
      <c r="B126" s="104" t="s">
        <v>256</v>
      </c>
      <c r="C126" s="99">
        <v>0</v>
      </c>
      <c r="D126" s="99">
        <v>0</v>
      </c>
      <c r="E126" s="100">
        <v>0</v>
      </c>
      <c r="F126" s="100">
        <v>0</v>
      </c>
      <c r="G126" s="100">
        <v>0</v>
      </c>
    </row>
  </sheetData>
  <autoFilter ref="A2:G126" xr:uid="{CA51D16D-4BB9-4FC1-8ED3-23CA185C7E34}">
    <filterColumn colId="0">
      <filters blank="1">
        <filter val="Capí­tulo"/>
        <filter val="Ref CCP Concepto"/>
        <filter val="Ref CCP Cuenta"/>
        <filter val="Unidad Ejecutora"/>
      </filters>
    </filterColumn>
  </autoFilter>
  <pageMargins left="0.7" right="0.7" top="0.75" bottom="0.75" header="0.2" footer="0.2"/>
  <pageSetup fitToHeight="1000" orientation="landscape"/>
  <headerFooter>
    <oddHeader>&amp;C
Reporte IGP02&amp;LSistema de Información de la Gestión Financiera
Periodo:2023&amp;REG-004-DEFRD_1559227078070i
06/03/2023 09:27:58
04600278446-SIGEF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8C6BC-C3B4-45E3-A0DA-90E63186406D}">
  <sheetPr filterMode="1"/>
  <dimension ref="A1:H132"/>
  <sheetViews>
    <sheetView workbookViewId="0">
      <selection activeCell="K84" sqref="K84"/>
    </sheetView>
  </sheetViews>
  <sheetFormatPr baseColWidth="10" defaultColWidth="9.140625" defaultRowHeight="15" x14ac:dyDescent="0.25"/>
  <cols>
    <col min="1" max="2" width="23.42578125" style="64" customWidth="1"/>
    <col min="3" max="4" width="23.42578125" style="64" hidden="1" customWidth="1"/>
    <col min="5" max="6" width="23.42578125" style="65" customWidth="1"/>
    <col min="7" max="8" width="23.42578125" style="64" customWidth="1"/>
    <col min="9" max="16384" width="9.140625" style="64"/>
  </cols>
  <sheetData>
    <row r="1" spans="1:8" ht="15.75" x14ac:dyDescent="0.25">
      <c r="F1" s="96" t="s">
        <v>289</v>
      </c>
      <c r="G1" s="97" t="s">
        <v>290</v>
      </c>
      <c r="H1" s="97" t="s">
        <v>258</v>
      </c>
    </row>
    <row r="2" spans="1:8" ht="15.75" x14ac:dyDescent="0.25">
      <c r="A2" s="97" t="s">
        <v>177</v>
      </c>
      <c r="B2" s="97" t="s">
        <v>99</v>
      </c>
      <c r="C2" s="97" t="s">
        <v>178</v>
      </c>
      <c r="D2" s="97" t="s">
        <v>179</v>
      </c>
      <c r="E2" s="96" t="s">
        <v>100</v>
      </c>
      <c r="F2" s="96" t="s">
        <v>100</v>
      </c>
      <c r="G2" s="97" t="s">
        <v>100</v>
      </c>
      <c r="H2" s="97" t="s">
        <v>100</v>
      </c>
    </row>
    <row r="3" spans="1:8" ht="15.75" x14ac:dyDescent="0.25">
      <c r="A3" s="97" t="s">
        <v>180</v>
      </c>
      <c r="B3" s="98" t="s">
        <v>103</v>
      </c>
      <c r="C3" s="99">
        <v>0</v>
      </c>
      <c r="D3" s="99">
        <v>0</v>
      </c>
      <c r="E3" s="100">
        <v>154784410.03</v>
      </c>
      <c r="F3" s="100">
        <v>154784410.03</v>
      </c>
      <c r="G3" s="99">
        <v>0</v>
      </c>
      <c r="H3" s="99">
        <v>0</v>
      </c>
    </row>
    <row r="4" spans="1:8" ht="15.75" x14ac:dyDescent="0.25">
      <c r="A4" s="97" t="s">
        <v>181</v>
      </c>
      <c r="B4" s="98" t="s">
        <v>104</v>
      </c>
      <c r="C4" s="99">
        <v>0</v>
      </c>
      <c r="D4" s="99">
        <v>0</v>
      </c>
      <c r="E4" s="100">
        <v>154784410.03</v>
      </c>
      <c r="F4" s="100">
        <v>154784410.03</v>
      </c>
      <c r="G4" s="99">
        <v>0</v>
      </c>
      <c r="H4" s="99">
        <v>0</v>
      </c>
    </row>
    <row r="5" spans="1:8" ht="15.75" x14ac:dyDescent="0.25">
      <c r="A5" s="97" t="s">
        <v>182</v>
      </c>
      <c r="B5" s="101" t="s">
        <v>105</v>
      </c>
      <c r="C5" s="99">
        <v>0</v>
      </c>
      <c r="D5" s="99">
        <v>0</v>
      </c>
      <c r="E5" s="100">
        <v>154784410.03</v>
      </c>
      <c r="F5" s="100">
        <v>154784410.03</v>
      </c>
      <c r="G5" s="99">
        <v>0</v>
      </c>
      <c r="H5" s="99">
        <v>0</v>
      </c>
    </row>
    <row r="6" spans="1:8" ht="15.75" x14ac:dyDescent="0.25">
      <c r="A6" s="97" t="s">
        <v>183</v>
      </c>
      <c r="B6" s="102" t="s">
        <v>107</v>
      </c>
      <c r="C6" s="99">
        <v>0</v>
      </c>
      <c r="D6" s="99">
        <v>0</v>
      </c>
      <c r="E6" s="100">
        <v>98673776.810000002</v>
      </c>
      <c r="F6" s="100">
        <v>98673776.810000002</v>
      </c>
      <c r="G6" s="99">
        <v>0</v>
      </c>
      <c r="H6" s="99">
        <v>0</v>
      </c>
    </row>
    <row r="7" spans="1:8" ht="15.75" x14ac:dyDescent="0.25">
      <c r="A7" s="97" t="s">
        <v>184</v>
      </c>
      <c r="B7" s="103" t="s">
        <v>108</v>
      </c>
      <c r="C7" s="99">
        <v>0</v>
      </c>
      <c r="D7" s="99">
        <v>0</v>
      </c>
      <c r="E7" s="100">
        <v>84495268.409999996</v>
      </c>
      <c r="F7" s="105">
        <f>84495268.41+91440.68</f>
        <v>84586709.090000004</v>
      </c>
      <c r="G7" s="99">
        <v>0</v>
      </c>
      <c r="H7" s="99">
        <v>0</v>
      </c>
    </row>
    <row r="8" spans="1:8" ht="15.75" hidden="1" x14ac:dyDescent="0.25">
      <c r="A8" s="97" t="s">
        <v>185</v>
      </c>
      <c r="B8" s="104" t="s">
        <v>186</v>
      </c>
      <c r="C8" s="99">
        <v>0</v>
      </c>
      <c r="D8" s="99">
        <v>0</v>
      </c>
      <c r="E8" s="100">
        <v>41715942.93</v>
      </c>
      <c r="F8" s="100">
        <v>41715942.93</v>
      </c>
      <c r="G8" s="99">
        <v>0</v>
      </c>
      <c r="H8" s="99">
        <v>0</v>
      </c>
    </row>
    <row r="9" spans="1:8" ht="15.75" hidden="1" x14ac:dyDescent="0.25">
      <c r="A9" s="97" t="s">
        <v>185</v>
      </c>
      <c r="B9" s="104" t="s">
        <v>187</v>
      </c>
      <c r="C9" s="99">
        <v>0</v>
      </c>
      <c r="D9" s="99">
        <v>0</v>
      </c>
      <c r="E9" s="100">
        <v>175000</v>
      </c>
      <c r="F9" s="100">
        <v>175000</v>
      </c>
      <c r="G9" s="99">
        <v>0</v>
      </c>
      <c r="H9" s="99">
        <v>0</v>
      </c>
    </row>
    <row r="10" spans="1:8" ht="15.75" hidden="1" x14ac:dyDescent="0.25">
      <c r="A10" s="97" t="s">
        <v>185</v>
      </c>
      <c r="B10" s="104" t="s">
        <v>188</v>
      </c>
      <c r="C10" s="99">
        <v>0</v>
      </c>
      <c r="D10" s="99">
        <v>0</v>
      </c>
      <c r="E10" s="100">
        <v>31356390</v>
      </c>
      <c r="F10" s="100">
        <v>31356390</v>
      </c>
      <c r="G10" s="99">
        <v>0</v>
      </c>
      <c r="H10" s="99">
        <v>0</v>
      </c>
    </row>
    <row r="11" spans="1:8" ht="15.75" hidden="1" x14ac:dyDescent="0.25">
      <c r="A11" s="97" t="s">
        <v>185</v>
      </c>
      <c r="B11" s="104" t="s">
        <v>189</v>
      </c>
      <c r="C11" s="99">
        <v>0</v>
      </c>
      <c r="D11" s="99">
        <v>0</v>
      </c>
      <c r="E11" s="100">
        <v>8875383.5099999998</v>
      </c>
      <c r="F11" s="100">
        <v>8875383.5099999998</v>
      </c>
      <c r="G11" s="99">
        <v>0</v>
      </c>
      <c r="H11" s="99">
        <v>0</v>
      </c>
    </row>
    <row r="12" spans="1:8" ht="15.75" hidden="1" x14ac:dyDescent="0.25">
      <c r="A12" s="97" t="s">
        <v>185</v>
      </c>
      <c r="B12" s="104" t="s">
        <v>190</v>
      </c>
      <c r="C12" s="99">
        <v>0</v>
      </c>
      <c r="D12" s="99">
        <v>0</v>
      </c>
      <c r="E12" s="100">
        <v>1105461.76</v>
      </c>
      <c r="F12" s="100">
        <v>1105461.76</v>
      </c>
      <c r="G12" s="99">
        <v>0</v>
      </c>
      <c r="H12" s="99">
        <v>0</v>
      </c>
    </row>
    <row r="13" spans="1:8" ht="15.75" hidden="1" x14ac:dyDescent="0.25">
      <c r="A13" s="97" t="s">
        <v>185</v>
      </c>
      <c r="B13" s="104" t="s">
        <v>191</v>
      </c>
      <c r="C13" s="99">
        <v>0</v>
      </c>
      <c r="D13" s="99">
        <v>0</v>
      </c>
      <c r="E13" s="100">
        <v>547786.54</v>
      </c>
      <c r="F13" s="100">
        <v>547786.54</v>
      </c>
      <c r="G13" s="99">
        <v>0</v>
      </c>
      <c r="H13" s="99">
        <v>0</v>
      </c>
    </row>
    <row r="14" spans="1:8" ht="15.75" hidden="1" x14ac:dyDescent="0.25">
      <c r="A14" s="97" t="s">
        <v>185</v>
      </c>
      <c r="B14" s="104" t="s">
        <v>291</v>
      </c>
      <c r="C14" s="99">
        <v>0</v>
      </c>
      <c r="D14" s="99">
        <v>0</v>
      </c>
      <c r="E14" s="100">
        <v>105180</v>
      </c>
      <c r="F14" s="100">
        <v>105180</v>
      </c>
      <c r="G14" s="99">
        <v>0</v>
      </c>
      <c r="H14" s="99">
        <v>0</v>
      </c>
    </row>
    <row r="15" spans="1:8" ht="15.75" hidden="1" x14ac:dyDescent="0.25">
      <c r="A15" s="97" t="s">
        <v>185</v>
      </c>
      <c r="B15" s="104" t="s">
        <v>259</v>
      </c>
      <c r="C15" s="99">
        <v>0</v>
      </c>
      <c r="D15" s="99">
        <v>0</v>
      </c>
      <c r="E15" s="100">
        <v>418000</v>
      </c>
      <c r="F15" s="100">
        <v>418000</v>
      </c>
      <c r="G15" s="99">
        <v>0</v>
      </c>
      <c r="H15" s="99">
        <v>0</v>
      </c>
    </row>
    <row r="16" spans="1:8" ht="15.75" hidden="1" x14ac:dyDescent="0.25">
      <c r="A16" s="97" t="s">
        <v>185</v>
      </c>
      <c r="B16" s="104" t="s">
        <v>260</v>
      </c>
      <c r="C16" s="99">
        <v>0</v>
      </c>
      <c r="D16" s="99">
        <v>0</v>
      </c>
      <c r="E16" s="100">
        <v>196123.67</v>
      </c>
      <c r="F16" s="100">
        <v>196123.67</v>
      </c>
      <c r="G16" s="99">
        <v>0</v>
      </c>
      <c r="H16" s="99">
        <v>0</v>
      </c>
    </row>
    <row r="17" spans="1:8" ht="15.75" x14ac:dyDescent="0.25">
      <c r="A17" s="97" t="s">
        <v>184</v>
      </c>
      <c r="B17" s="103" t="s">
        <v>109</v>
      </c>
      <c r="C17" s="99">
        <v>0</v>
      </c>
      <c r="D17" s="99">
        <v>0</v>
      </c>
      <c r="E17" s="100">
        <v>1147981.1100000001</v>
      </c>
      <c r="F17" s="100">
        <v>1147981.1100000001</v>
      </c>
      <c r="G17" s="99">
        <v>0</v>
      </c>
      <c r="H17" s="99">
        <v>0</v>
      </c>
    </row>
    <row r="18" spans="1:8" ht="15.75" hidden="1" x14ac:dyDescent="0.25">
      <c r="A18" s="97" t="s">
        <v>185</v>
      </c>
      <c r="B18" s="104" t="s">
        <v>192</v>
      </c>
      <c r="C18" s="99">
        <v>0</v>
      </c>
      <c r="D18" s="99">
        <v>0</v>
      </c>
      <c r="E18" s="100">
        <v>621618.71</v>
      </c>
      <c r="F18" s="100">
        <v>621618.71</v>
      </c>
      <c r="G18" s="99">
        <v>0</v>
      </c>
      <c r="H18" s="99">
        <v>0</v>
      </c>
    </row>
    <row r="19" spans="1:8" ht="15.75" hidden="1" x14ac:dyDescent="0.25">
      <c r="A19" s="97" t="s">
        <v>185</v>
      </c>
      <c r="B19" s="104" t="s">
        <v>193</v>
      </c>
      <c r="C19" s="99">
        <v>0</v>
      </c>
      <c r="D19" s="99">
        <v>0</v>
      </c>
      <c r="E19" s="100">
        <v>526362.4</v>
      </c>
      <c r="F19" s="100">
        <v>526362.4</v>
      </c>
      <c r="G19" s="99">
        <v>0</v>
      </c>
      <c r="H19" s="99">
        <v>0</v>
      </c>
    </row>
    <row r="20" spans="1:8" ht="15.75" hidden="1" x14ac:dyDescent="0.25">
      <c r="A20" s="97" t="s">
        <v>185</v>
      </c>
      <c r="B20" s="104" t="s">
        <v>292</v>
      </c>
      <c r="C20" s="99">
        <v>0</v>
      </c>
      <c r="D20" s="99">
        <v>0</v>
      </c>
      <c r="E20" s="100">
        <v>0</v>
      </c>
      <c r="F20" s="100">
        <v>0</v>
      </c>
      <c r="G20" s="99">
        <v>0</v>
      </c>
      <c r="H20" s="99">
        <v>0</v>
      </c>
    </row>
    <row r="21" spans="1:8" ht="15.75" x14ac:dyDescent="0.25">
      <c r="A21" s="97" t="s">
        <v>184</v>
      </c>
      <c r="B21" s="103" t="s">
        <v>111</v>
      </c>
      <c r="C21" s="99">
        <v>0</v>
      </c>
      <c r="D21" s="99">
        <v>0</v>
      </c>
      <c r="E21" s="100">
        <v>13030527.289999999</v>
      </c>
      <c r="F21" s="100">
        <v>13030527.289999999</v>
      </c>
      <c r="G21" s="99">
        <v>0</v>
      </c>
      <c r="H21" s="99">
        <v>0</v>
      </c>
    </row>
    <row r="22" spans="1:8" ht="15.75" hidden="1" x14ac:dyDescent="0.25">
      <c r="A22" s="97" t="s">
        <v>185</v>
      </c>
      <c r="B22" s="104" t="s">
        <v>194</v>
      </c>
      <c r="C22" s="99">
        <v>0</v>
      </c>
      <c r="D22" s="99">
        <v>0</v>
      </c>
      <c r="E22" s="100">
        <v>5933161.2800000003</v>
      </c>
      <c r="F22" s="100">
        <v>5933161.2800000003</v>
      </c>
      <c r="G22" s="99">
        <v>0</v>
      </c>
      <c r="H22" s="99">
        <v>0</v>
      </c>
    </row>
    <row r="23" spans="1:8" ht="15.75" hidden="1" x14ac:dyDescent="0.25">
      <c r="A23" s="97" t="s">
        <v>185</v>
      </c>
      <c r="B23" s="104" t="s">
        <v>195</v>
      </c>
      <c r="C23" s="99">
        <v>0</v>
      </c>
      <c r="D23" s="99">
        <v>0</v>
      </c>
      <c r="E23" s="100">
        <v>5954964.0899999999</v>
      </c>
      <c r="F23" s="100">
        <v>5954964.0899999999</v>
      </c>
      <c r="G23" s="99">
        <v>0</v>
      </c>
      <c r="H23" s="99">
        <v>0</v>
      </c>
    </row>
    <row r="24" spans="1:8" ht="15.75" hidden="1" x14ac:dyDescent="0.25">
      <c r="A24" s="97" t="s">
        <v>185</v>
      </c>
      <c r="B24" s="104" t="s">
        <v>196</v>
      </c>
      <c r="C24" s="99">
        <v>0</v>
      </c>
      <c r="D24" s="99">
        <v>0</v>
      </c>
      <c r="E24" s="100">
        <v>856558.8</v>
      </c>
      <c r="F24" s="100">
        <v>856558.8</v>
      </c>
      <c r="G24" s="99">
        <v>0</v>
      </c>
      <c r="H24" s="99">
        <v>0</v>
      </c>
    </row>
    <row r="25" spans="1:8" ht="15.75" hidden="1" x14ac:dyDescent="0.25">
      <c r="A25" s="97" t="s">
        <v>185</v>
      </c>
      <c r="B25" s="104" t="s">
        <v>197</v>
      </c>
      <c r="C25" s="99">
        <v>0</v>
      </c>
      <c r="D25" s="99">
        <v>0</v>
      </c>
      <c r="E25" s="100">
        <v>285843.12</v>
      </c>
      <c r="F25" s="100">
        <v>285843.12</v>
      </c>
      <c r="G25" s="99">
        <v>0</v>
      </c>
      <c r="H25" s="99">
        <v>0</v>
      </c>
    </row>
    <row r="26" spans="1:8" ht="15.75" x14ac:dyDescent="0.25">
      <c r="A26" s="97" t="s">
        <v>183</v>
      </c>
      <c r="B26" s="102" t="s">
        <v>112</v>
      </c>
      <c r="C26" s="99">
        <v>0</v>
      </c>
      <c r="D26" s="99">
        <v>0</v>
      </c>
      <c r="E26" s="100">
        <v>19587215.109999999</v>
      </c>
      <c r="F26" s="100">
        <v>19587215.109999999</v>
      </c>
      <c r="G26" s="99">
        <v>0</v>
      </c>
      <c r="H26" s="99">
        <v>0</v>
      </c>
    </row>
    <row r="27" spans="1:8" ht="15.75" x14ac:dyDescent="0.25">
      <c r="A27" s="97" t="s">
        <v>184</v>
      </c>
      <c r="B27" s="103" t="s">
        <v>113</v>
      </c>
      <c r="C27" s="99">
        <v>0</v>
      </c>
      <c r="D27" s="99">
        <v>0</v>
      </c>
      <c r="E27" s="100">
        <v>2620528.62</v>
      </c>
      <c r="F27" s="100">
        <v>2620528.62</v>
      </c>
      <c r="G27" s="99">
        <v>0</v>
      </c>
      <c r="H27" s="99">
        <v>0</v>
      </c>
    </row>
    <row r="28" spans="1:8" ht="15.75" hidden="1" x14ac:dyDescent="0.25">
      <c r="A28" s="97" t="s">
        <v>185</v>
      </c>
      <c r="B28" s="104" t="s">
        <v>198</v>
      </c>
      <c r="C28" s="99">
        <v>0</v>
      </c>
      <c r="D28" s="99">
        <v>0</v>
      </c>
      <c r="E28" s="100">
        <v>5677.5</v>
      </c>
      <c r="F28" s="100">
        <v>5677.5</v>
      </c>
      <c r="G28" s="99">
        <v>0</v>
      </c>
      <c r="H28" s="99">
        <v>0</v>
      </c>
    </row>
    <row r="29" spans="1:8" ht="15.75" hidden="1" x14ac:dyDescent="0.25">
      <c r="A29" s="97" t="s">
        <v>185</v>
      </c>
      <c r="B29" s="104" t="s">
        <v>199</v>
      </c>
      <c r="C29" s="99">
        <v>0</v>
      </c>
      <c r="D29" s="99">
        <v>0</v>
      </c>
      <c r="E29" s="100">
        <v>906964.46</v>
      </c>
      <c r="F29" s="100">
        <v>906964.46</v>
      </c>
      <c r="G29" s="99">
        <v>0</v>
      </c>
      <c r="H29" s="99">
        <v>0</v>
      </c>
    </row>
    <row r="30" spans="1:8" ht="15.75" hidden="1" x14ac:dyDescent="0.25">
      <c r="A30" s="97" t="s">
        <v>185</v>
      </c>
      <c r="B30" s="104" t="s">
        <v>200</v>
      </c>
      <c r="C30" s="99">
        <v>0</v>
      </c>
      <c r="D30" s="99">
        <v>0</v>
      </c>
      <c r="E30" s="100">
        <v>1707886.66</v>
      </c>
      <c r="F30" s="100">
        <v>1707886.66</v>
      </c>
      <c r="G30" s="99">
        <v>0</v>
      </c>
      <c r="H30" s="99">
        <v>0</v>
      </c>
    </row>
    <row r="31" spans="1:8" ht="15.75" x14ac:dyDescent="0.25">
      <c r="A31" s="97" t="s">
        <v>184</v>
      </c>
      <c r="B31" s="103" t="s">
        <v>114</v>
      </c>
      <c r="C31" s="99">
        <v>0</v>
      </c>
      <c r="D31" s="99">
        <v>0</v>
      </c>
      <c r="E31" s="100">
        <v>1699924</v>
      </c>
      <c r="F31" s="100">
        <v>1699924</v>
      </c>
      <c r="G31" s="99">
        <v>0</v>
      </c>
      <c r="H31" s="99">
        <v>0</v>
      </c>
    </row>
    <row r="32" spans="1:8" ht="15.75" hidden="1" x14ac:dyDescent="0.25">
      <c r="A32" s="97" t="s">
        <v>185</v>
      </c>
      <c r="B32" s="104" t="s">
        <v>201</v>
      </c>
      <c r="C32" s="99">
        <v>0</v>
      </c>
      <c r="D32" s="99">
        <v>0</v>
      </c>
      <c r="E32" s="100">
        <v>0</v>
      </c>
      <c r="F32" s="100">
        <v>0</v>
      </c>
      <c r="G32" s="99">
        <v>0</v>
      </c>
      <c r="H32" s="99">
        <v>0</v>
      </c>
    </row>
    <row r="33" spans="1:8" ht="15.75" hidden="1" x14ac:dyDescent="0.25">
      <c r="A33" s="97" t="s">
        <v>185</v>
      </c>
      <c r="B33" s="104" t="s">
        <v>202</v>
      </c>
      <c r="C33" s="99">
        <v>0</v>
      </c>
      <c r="D33" s="99">
        <v>0</v>
      </c>
      <c r="E33" s="100">
        <v>1699924</v>
      </c>
      <c r="F33" s="100">
        <v>1699924</v>
      </c>
      <c r="G33" s="99">
        <v>0</v>
      </c>
      <c r="H33" s="99">
        <v>0</v>
      </c>
    </row>
    <row r="34" spans="1:8" ht="15.75" x14ac:dyDescent="0.25">
      <c r="A34" s="97" t="s">
        <v>184</v>
      </c>
      <c r="B34" s="103" t="s">
        <v>115</v>
      </c>
      <c r="C34" s="99">
        <v>0</v>
      </c>
      <c r="D34" s="99">
        <v>0</v>
      </c>
      <c r="E34" s="100">
        <v>304000</v>
      </c>
      <c r="F34" s="100">
        <v>304000</v>
      </c>
      <c r="G34" s="99">
        <v>0</v>
      </c>
      <c r="H34" s="99">
        <v>0</v>
      </c>
    </row>
    <row r="35" spans="1:8" ht="15.75" hidden="1" x14ac:dyDescent="0.25">
      <c r="A35" s="97" t="s">
        <v>185</v>
      </c>
      <c r="B35" s="104" t="s">
        <v>261</v>
      </c>
      <c r="C35" s="99">
        <v>0</v>
      </c>
      <c r="D35" s="99">
        <v>0</v>
      </c>
      <c r="E35" s="100">
        <v>304000</v>
      </c>
      <c r="F35" s="100">
        <v>304000</v>
      </c>
      <c r="G35" s="99">
        <v>0</v>
      </c>
      <c r="H35" s="99">
        <v>0</v>
      </c>
    </row>
    <row r="36" spans="1:8" ht="15.75" x14ac:dyDescent="0.25">
      <c r="A36" s="97" t="s">
        <v>184</v>
      </c>
      <c r="B36" s="103" t="s">
        <v>116</v>
      </c>
      <c r="C36" s="99">
        <v>0</v>
      </c>
      <c r="D36" s="99">
        <v>0</v>
      </c>
      <c r="E36" s="100">
        <v>0</v>
      </c>
      <c r="F36" s="100">
        <v>0</v>
      </c>
      <c r="G36" s="99">
        <v>0</v>
      </c>
      <c r="H36" s="99">
        <v>0</v>
      </c>
    </row>
    <row r="37" spans="1:8" ht="15.75" hidden="1" x14ac:dyDescent="0.25">
      <c r="A37" s="97" t="s">
        <v>185</v>
      </c>
      <c r="B37" s="104" t="s">
        <v>204</v>
      </c>
      <c r="C37" s="99">
        <v>0</v>
      </c>
      <c r="D37" s="99">
        <v>0</v>
      </c>
      <c r="E37" s="100">
        <v>0</v>
      </c>
      <c r="F37" s="100">
        <v>0</v>
      </c>
      <c r="G37" s="99">
        <v>0</v>
      </c>
      <c r="H37" s="99">
        <v>0</v>
      </c>
    </row>
    <row r="38" spans="1:8" ht="15.75" x14ac:dyDescent="0.25">
      <c r="A38" s="97" t="s">
        <v>184</v>
      </c>
      <c r="B38" s="103" t="s">
        <v>117</v>
      </c>
      <c r="C38" s="99">
        <v>0</v>
      </c>
      <c r="D38" s="99">
        <v>0</v>
      </c>
      <c r="E38" s="100">
        <v>1291640</v>
      </c>
      <c r="F38" s="100">
        <v>1291640</v>
      </c>
      <c r="G38" s="99">
        <v>0</v>
      </c>
      <c r="H38" s="99">
        <v>0</v>
      </c>
    </row>
    <row r="39" spans="1:8" ht="15.75" hidden="1" x14ac:dyDescent="0.25">
      <c r="A39" s="97" t="s">
        <v>185</v>
      </c>
      <c r="B39" s="104" t="s">
        <v>264</v>
      </c>
      <c r="C39" s="99">
        <v>0</v>
      </c>
      <c r="D39" s="99">
        <v>0</v>
      </c>
      <c r="E39" s="100">
        <v>0</v>
      </c>
      <c r="F39" s="100">
        <v>0</v>
      </c>
      <c r="G39" s="99">
        <v>0</v>
      </c>
      <c r="H39" s="99">
        <v>0</v>
      </c>
    </row>
    <row r="40" spans="1:8" ht="15.75" hidden="1" x14ac:dyDescent="0.25">
      <c r="A40" s="97" t="s">
        <v>185</v>
      </c>
      <c r="B40" s="104" t="s">
        <v>266</v>
      </c>
      <c r="C40" s="99">
        <v>0</v>
      </c>
      <c r="D40" s="99">
        <v>0</v>
      </c>
      <c r="E40" s="100">
        <v>481440</v>
      </c>
      <c r="F40" s="100">
        <v>481440</v>
      </c>
      <c r="G40" s="99">
        <v>0</v>
      </c>
      <c r="H40" s="99">
        <v>0</v>
      </c>
    </row>
    <row r="41" spans="1:8" ht="15.75" hidden="1" x14ac:dyDescent="0.25">
      <c r="A41" s="97" t="s">
        <v>185</v>
      </c>
      <c r="B41" s="104" t="s">
        <v>205</v>
      </c>
      <c r="C41" s="99">
        <v>0</v>
      </c>
      <c r="D41" s="99">
        <v>0</v>
      </c>
      <c r="E41" s="100">
        <v>810200</v>
      </c>
      <c r="F41" s="100">
        <v>810200</v>
      </c>
      <c r="G41" s="99">
        <v>0</v>
      </c>
      <c r="H41" s="99">
        <v>0</v>
      </c>
    </row>
    <row r="42" spans="1:8" ht="15.75" x14ac:dyDescent="0.25">
      <c r="A42" s="97" t="s">
        <v>184</v>
      </c>
      <c r="B42" s="103" t="s">
        <v>118</v>
      </c>
      <c r="C42" s="99">
        <v>0</v>
      </c>
      <c r="D42" s="99">
        <v>0</v>
      </c>
      <c r="E42" s="100">
        <v>5995304.2300000004</v>
      </c>
      <c r="F42" s="100">
        <v>5995304.2300000004</v>
      </c>
      <c r="G42" s="99">
        <v>0</v>
      </c>
      <c r="H42" s="99">
        <v>0</v>
      </c>
    </row>
    <row r="43" spans="1:8" ht="15.75" hidden="1" x14ac:dyDescent="0.25">
      <c r="A43" s="97" t="s">
        <v>185</v>
      </c>
      <c r="B43" s="104" t="s">
        <v>207</v>
      </c>
      <c r="C43" s="99">
        <v>0</v>
      </c>
      <c r="D43" s="99">
        <v>0</v>
      </c>
      <c r="E43" s="100">
        <v>4282613.72</v>
      </c>
      <c r="F43" s="100">
        <v>4282613.72</v>
      </c>
      <c r="G43" s="99">
        <v>0</v>
      </c>
      <c r="H43" s="99">
        <v>0</v>
      </c>
    </row>
    <row r="44" spans="1:8" ht="15.75" hidden="1" x14ac:dyDescent="0.25">
      <c r="A44" s="97" t="s">
        <v>185</v>
      </c>
      <c r="B44" s="104" t="s">
        <v>208</v>
      </c>
      <c r="C44" s="99">
        <v>0</v>
      </c>
      <c r="D44" s="99">
        <v>0</v>
      </c>
      <c r="E44" s="100">
        <v>1712690.51</v>
      </c>
      <c r="F44" s="100">
        <v>1712690.51</v>
      </c>
      <c r="G44" s="99">
        <v>0</v>
      </c>
      <c r="H44" s="99">
        <v>0</v>
      </c>
    </row>
    <row r="45" spans="1:8" ht="15.75" x14ac:dyDescent="0.25">
      <c r="A45" s="97" t="s">
        <v>184</v>
      </c>
      <c r="B45" s="103" t="s">
        <v>119</v>
      </c>
      <c r="C45" s="99">
        <v>0</v>
      </c>
      <c r="D45" s="99">
        <v>0</v>
      </c>
      <c r="E45" s="100">
        <v>1411741.73</v>
      </c>
      <c r="F45" s="100">
        <v>1411741.73</v>
      </c>
      <c r="G45" s="99">
        <v>0</v>
      </c>
      <c r="H45" s="99">
        <v>0</v>
      </c>
    </row>
    <row r="46" spans="1:8" ht="15.75" hidden="1" x14ac:dyDescent="0.25">
      <c r="A46" s="97" t="s">
        <v>185</v>
      </c>
      <c r="B46" s="104" t="s">
        <v>209</v>
      </c>
      <c r="C46" s="99">
        <v>0</v>
      </c>
      <c r="D46" s="99">
        <v>0</v>
      </c>
      <c r="E46" s="100">
        <v>0</v>
      </c>
      <c r="F46" s="100">
        <v>0</v>
      </c>
      <c r="G46" s="99">
        <v>0</v>
      </c>
      <c r="H46" s="99">
        <v>0</v>
      </c>
    </row>
    <row r="47" spans="1:8" ht="15.75" hidden="1" x14ac:dyDescent="0.25">
      <c r="A47" s="97" t="s">
        <v>185</v>
      </c>
      <c r="B47" s="104" t="s">
        <v>210</v>
      </c>
      <c r="C47" s="99">
        <v>0</v>
      </c>
      <c r="D47" s="99">
        <v>0</v>
      </c>
      <c r="E47" s="100">
        <v>0</v>
      </c>
      <c r="F47" s="100">
        <v>0</v>
      </c>
      <c r="G47" s="99">
        <v>0</v>
      </c>
      <c r="H47" s="99">
        <v>0</v>
      </c>
    </row>
    <row r="48" spans="1:8" ht="15.75" hidden="1" x14ac:dyDescent="0.25">
      <c r="A48" s="97" t="s">
        <v>185</v>
      </c>
      <c r="B48" s="104" t="s">
        <v>211</v>
      </c>
      <c r="C48" s="99">
        <v>0</v>
      </c>
      <c r="D48" s="99">
        <v>0</v>
      </c>
      <c r="E48" s="100">
        <v>0</v>
      </c>
      <c r="F48" s="100">
        <v>0</v>
      </c>
      <c r="G48" s="99">
        <v>0</v>
      </c>
      <c r="H48" s="99">
        <v>0</v>
      </c>
    </row>
    <row r="49" spans="1:8" ht="15.75" hidden="1" x14ac:dyDescent="0.25">
      <c r="A49" s="97" t="s">
        <v>185</v>
      </c>
      <c r="B49" s="104" t="s">
        <v>213</v>
      </c>
      <c r="C49" s="99">
        <v>0</v>
      </c>
      <c r="D49" s="99">
        <v>0</v>
      </c>
      <c r="E49" s="100">
        <v>0</v>
      </c>
      <c r="F49" s="100">
        <v>0</v>
      </c>
      <c r="G49" s="99">
        <v>0</v>
      </c>
      <c r="H49" s="99">
        <v>0</v>
      </c>
    </row>
    <row r="50" spans="1:8" ht="15.75" hidden="1" x14ac:dyDescent="0.25">
      <c r="A50" s="97" t="s">
        <v>185</v>
      </c>
      <c r="B50" s="104" t="s">
        <v>214</v>
      </c>
      <c r="C50" s="99">
        <v>0</v>
      </c>
      <c r="D50" s="99">
        <v>0</v>
      </c>
      <c r="E50" s="100">
        <v>0</v>
      </c>
      <c r="F50" s="100">
        <v>0</v>
      </c>
      <c r="G50" s="99">
        <v>0</v>
      </c>
      <c r="H50" s="99">
        <v>0</v>
      </c>
    </row>
    <row r="51" spans="1:8" ht="15.75" hidden="1" x14ac:dyDescent="0.25">
      <c r="A51" s="97" t="s">
        <v>185</v>
      </c>
      <c r="B51" s="104" t="s">
        <v>267</v>
      </c>
      <c r="C51" s="99">
        <v>0</v>
      </c>
      <c r="D51" s="99">
        <v>0</v>
      </c>
      <c r="E51" s="100">
        <v>934310.93</v>
      </c>
      <c r="F51" s="100">
        <v>934310.93</v>
      </c>
      <c r="G51" s="99">
        <v>0</v>
      </c>
      <c r="H51" s="99">
        <v>0</v>
      </c>
    </row>
    <row r="52" spans="1:8" ht="15.75" hidden="1" x14ac:dyDescent="0.25">
      <c r="A52" s="97" t="s">
        <v>185</v>
      </c>
      <c r="B52" s="104" t="s">
        <v>215</v>
      </c>
      <c r="C52" s="99">
        <v>0</v>
      </c>
      <c r="D52" s="99">
        <v>0</v>
      </c>
      <c r="E52" s="100">
        <v>477430.8</v>
      </c>
      <c r="F52" s="100">
        <v>477430.8</v>
      </c>
      <c r="G52" s="99">
        <v>0</v>
      </c>
      <c r="H52" s="99">
        <v>0</v>
      </c>
    </row>
    <row r="53" spans="1:8" ht="15.75" x14ac:dyDescent="0.25">
      <c r="A53" s="97" t="s">
        <v>184</v>
      </c>
      <c r="B53" s="103" t="s">
        <v>120</v>
      </c>
      <c r="C53" s="99">
        <v>0</v>
      </c>
      <c r="D53" s="99">
        <v>0</v>
      </c>
      <c r="E53" s="100">
        <v>2716257.07</v>
      </c>
      <c r="F53" s="100">
        <v>2716257.07</v>
      </c>
      <c r="G53" s="99">
        <v>0</v>
      </c>
      <c r="H53" s="99">
        <v>0</v>
      </c>
    </row>
    <row r="54" spans="1:8" ht="15.75" hidden="1" x14ac:dyDescent="0.25">
      <c r="A54" s="97" t="s">
        <v>185</v>
      </c>
      <c r="B54" s="104" t="s">
        <v>268</v>
      </c>
      <c r="C54" s="99">
        <v>0</v>
      </c>
      <c r="D54" s="99">
        <v>0</v>
      </c>
      <c r="E54" s="100">
        <v>50588.25</v>
      </c>
      <c r="F54" s="100">
        <v>50588.25</v>
      </c>
      <c r="G54" s="99">
        <v>0</v>
      </c>
      <c r="H54" s="99">
        <v>0</v>
      </c>
    </row>
    <row r="55" spans="1:8" ht="15.75" hidden="1" x14ac:dyDescent="0.25">
      <c r="A55" s="97" t="s">
        <v>185</v>
      </c>
      <c r="B55" s="104" t="s">
        <v>293</v>
      </c>
      <c r="C55" s="99">
        <v>0</v>
      </c>
      <c r="D55" s="99">
        <v>0</v>
      </c>
      <c r="E55" s="100">
        <v>0</v>
      </c>
      <c r="F55" s="100">
        <v>0</v>
      </c>
      <c r="G55" s="99">
        <v>0</v>
      </c>
      <c r="H55" s="99">
        <v>0</v>
      </c>
    </row>
    <row r="56" spans="1:8" ht="15.75" hidden="1" x14ac:dyDescent="0.25">
      <c r="A56" s="97" t="s">
        <v>185</v>
      </c>
      <c r="B56" s="104" t="s">
        <v>269</v>
      </c>
      <c r="C56" s="99">
        <v>0</v>
      </c>
      <c r="D56" s="99">
        <v>0</v>
      </c>
      <c r="E56" s="100">
        <v>143134</v>
      </c>
      <c r="F56" s="100">
        <v>143134</v>
      </c>
      <c r="G56" s="99">
        <v>0</v>
      </c>
      <c r="H56" s="99">
        <v>0</v>
      </c>
    </row>
    <row r="57" spans="1:8" ht="15.75" hidden="1" x14ac:dyDescent="0.25">
      <c r="A57" s="97" t="s">
        <v>185</v>
      </c>
      <c r="B57" s="104" t="s">
        <v>294</v>
      </c>
      <c r="C57" s="99">
        <v>0</v>
      </c>
      <c r="D57" s="99">
        <v>0</v>
      </c>
      <c r="E57" s="100">
        <v>58056</v>
      </c>
      <c r="F57" s="100">
        <v>58056</v>
      </c>
      <c r="G57" s="99">
        <v>0</v>
      </c>
      <c r="H57" s="99">
        <v>0</v>
      </c>
    </row>
    <row r="58" spans="1:8" ht="15.75" hidden="1" x14ac:dyDescent="0.25">
      <c r="A58" s="97" t="s">
        <v>185</v>
      </c>
      <c r="B58" s="104" t="s">
        <v>270</v>
      </c>
      <c r="C58" s="99">
        <v>0</v>
      </c>
      <c r="D58" s="99">
        <v>0</v>
      </c>
      <c r="E58" s="100">
        <v>1161524</v>
      </c>
      <c r="F58" s="100">
        <v>1161524</v>
      </c>
      <c r="G58" s="99">
        <v>0</v>
      </c>
      <c r="H58" s="99">
        <v>0</v>
      </c>
    </row>
    <row r="59" spans="1:8" ht="15.75" hidden="1" x14ac:dyDescent="0.25">
      <c r="A59" s="97" t="s">
        <v>185</v>
      </c>
      <c r="B59" s="104" t="s">
        <v>271</v>
      </c>
      <c r="C59" s="99">
        <v>0</v>
      </c>
      <c r="D59" s="99">
        <v>0</v>
      </c>
      <c r="E59" s="100">
        <v>134632.1</v>
      </c>
      <c r="F59" s="100">
        <v>134632.1</v>
      </c>
      <c r="G59" s="99">
        <v>0</v>
      </c>
      <c r="H59" s="99">
        <v>0</v>
      </c>
    </row>
    <row r="60" spans="1:8" ht="15.75" hidden="1" x14ac:dyDescent="0.25">
      <c r="A60" s="97" t="s">
        <v>185</v>
      </c>
      <c r="B60" s="104" t="s">
        <v>272</v>
      </c>
      <c r="C60" s="99">
        <v>0</v>
      </c>
      <c r="D60" s="99">
        <v>0</v>
      </c>
      <c r="E60" s="100">
        <v>1168322.72</v>
      </c>
      <c r="F60" s="100">
        <v>1168322.72</v>
      </c>
      <c r="G60" s="99">
        <v>0</v>
      </c>
      <c r="H60" s="99">
        <v>0</v>
      </c>
    </row>
    <row r="61" spans="1:8" ht="15.75" x14ac:dyDescent="0.25">
      <c r="A61" s="97" t="s">
        <v>184</v>
      </c>
      <c r="B61" s="103" t="s">
        <v>121</v>
      </c>
      <c r="C61" s="99">
        <v>0</v>
      </c>
      <c r="D61" s="99">
        <v>0</v>
      </c>
      <c r="E61" s="100">
        <v>3547819.46</v>
      </c>
      <c r="F61" s="100">
        <v>3547819.46</v>
      </c>
      <c r="G61" s="99">
        <v>0</v>
      </c>
      <c r="H61" s="99">
        <v>0</v>
      </c>
    </row>
    <row r="62" spans="1:8" ht="15.75" hidden="1" x14ac:dyDescent="0.25">
      <c r="A62" s="97" t="s">
        <v>185</v>
      </c>
      <c r="B62" s="104" t="s">
        <v>217</v>
      </c>
      <c r="C62" s="99">
        <v>0</v>
      </c>
      <c r="D62" s="99">
        <v>0</v>
      </c>
      <c r="E62" s="100">
        <v>189533.56</v>
      </c>
      <c r="F62" s="100">
        <v>189533.56</v>
      </c>
      <c r="G62" s="99">
        <v>0</v>
      </c>
      <c r="H62" s="99">
        <v>0</v>
      </c>
    </row>
    <row r="63" spans="1:8" ht="15.75" hidden="1" x14ac:dyDescent="0.25">
      <c r="A63" s="97" t="s">
        <v>185</v>
      </c>
      <c r="B63" s="104" t="s">
        <v>218</v>
      </c>
      <c r="C63" s="99">
        <v>0</v>
      </c>
      <c r="D63" s="99">
        <v>0</v>
      </c>
      <c r="E63" s="100">
        <v>2705498.1</v>
      </c>
      <c r="F63" s="100">
        <v>2705498.1</v>
      </c>
      <c r="G63" s="99">
        <v>0</v>
      </c>
      <c r="H63" s="99">
        <v>0</v>
      </c>
    </row>
    <row r="64" spans="1:8" ht="15.75" hidden="1" x14ac:dyDescent="0.25">
      <c r="A64" s="97" t="s">
        <v>185</v>
      </c>
      <c r="B64" s="104" t="s">
        <v>219</v>
      </c>
      <c r="C64" s="99">
        <v>0</v>
      </c>
      <c r="D64" s="99">
        <v>0</v>
      </c>
      <c r="E64" s="100">
        <v>652787.80000000005</v>
      </c>
      <c r="F64" s="100">
        <v>652787.80000000005</v>
      </c>
      <c r="G64" s="99">
        <v>0</v>
      </c>
      <c r="H64" s="99">
        <v>0</v>
      </c>
    </row>
    <row r="65" spans="1:8" ht="15.75" x14ac:dyDescent="0.25">
      <c r="A65" s="97" t="s">
        <v>183</v>
      </c>
      <c r="B65" s="102" t="s">
        <v>122</v>
      </c>
      <c r="C65" s="99">
        <v>0</v>
      </c>
      <c r="D65" s="99">
        <v>0</v>
      </c>
      <c r="E65" s="100">
        <v>6447853.8799999999</v>
      </c>
      <c r="F65" s="100">
        <v>6447853.8799999999</v>
      </c>
      <c r="G65" s="99">
        <v>0</v>
      </c>
      <c r="H65" s="99">
        <v>0</v>
      </c>
    </row>
    <row r="66" spans="1:8" ht="15.75" x14ac:dyDescent="0.25">
      <c r="A66" s="97" t="s">
        <v>184</v>
      </c>
      <c r="B66" s="103" t="s">
        <v>123</v>
      </c>
      <c r="C66" s="99">
        <v>0</v>
      </c>
      <c r="D66" s="99">
        <v>0</v>
      </c>
      <c r="E66" s="100">
        <v>1888562.59</v>
      </c>
      <c r="F66" s="100">
        <v>1888562.59</v>
      </c>
      <c r="G66" s="99">
        <v>0</v>
      </c>
      <c r="H66" s="99">
        <v>0</v>
      </c>
    </row>
    <row r="67" spans="1:8" ht="15.75" hidden="1" x14ac:dyDescent="0.25">
      <c r="A67" s="97" t="s">
        <v>185</v>
      </c>
      <c r="B67" s="104" t="s">
        <v>220</v>
      </c>
      <c r="C67" s="99">
        <v>0</v>
      </c>
      <c r="D67" s="99">
        <v>0</v>
      </c>
      <c r="E67" s="100">
        <v>1888562.59</v>
      </c>
      <c r="F67" s="100">
        <v>1888562.59</v>
      </c>
      <c r="G67" s="99">
        <v>0</v>
      </c>
      <c r="H67" s="99">
        <v>0</v>
      </c>
    </row>
    <row r="68" spans="1:8" ht="15.75" x14ac:dyDescent="0.25">
      <c r="A68" s="97" t="s">
        <v>184</v>
      </c>
      <c r="B68" s="103" t="s">
        <v>124</v>
      </c>
      <c r="C68" s="99">
        <v>0</v>
      </c>
      <c r="D68" s="99">
        <v>0</v>
      </c>
      <c r="E68" s="100">
        <v>236725</v>
      </c>
      <c r="F68" s="100">
        <v>236725</v>
      </c>
      <c r="G68" s="99">
        <v>0</v>
      </c>
      <c r="H68" s="99">
        <v>0</v>
      </c>
    </row>
    <row r="69" spans="1:8" ht="15.75" hidden="1" x14ac:dyDescent="0.25">
      <c r="A69" s="97" t="s">
        <v>185</v>
      </c>
      <c r="B69" s="104" t="s">
        <v>221</v>
      </c>
      <c r="C69" s="99">
        <v>0</v>
      </c>
      <c r="D69" s="99">
        <v>0</v>
      </c>
      <c r="E69" s="100">
        <v>71820</v>
      </c>
      <c r="F69" s="100">
        <v>71820</v>
      </c>
      <c r="G69" s="99">
        <v>0</v>
      </c>
      <c r="H69" s="99">
        <v>0</v>
      </c>
    </row>
    <row r="70" spans="1:8" ht="15.75" hidden="1" x14ac:dyDescent="0.25">
      <c r="A70" s="97" t="s">
        <v>185</v>
      </c>
      <c r="B70" s="104" t="s">
        <v>222</v>
      </c>
      <c r="C70" s="99">
        <v>0</v>
      </c>
      <c r="D70" s="99">
        <v>0</v>
      </c>
      <c r="E70" s="100">
        <v>164905</v>
      </c>
      <c r="F70" s="100">
        <v>164905</v>
      </c>
      <c r="G70" s="99">
        <v>0</v>
      </c>
      <c r="H70" s="99">
        <v>0</v>
      </c>
    </row>
    <row r="71" spans="1:8" ht="15.75" x14ac:dyDescent="0.25">
      <c r="A71" s="97" t="s">
        <v>184</v>
      </c>
      <c r="B71" s="103" t="s">
        <v>126</v>
      </c>
      <c r="C71" s="99">
        <v>0</v>
      </c>
      <c r="D71" s="99">
        <v>0</v>
      </c>
      <c r="E71" s="100">
        <v>949878.16</v>
      </c>
      <c r="F71" s="100">
        <v>949878.16</v>
      </c>
      <c r="G71" s="99">
        <v>0</v>
      </c>
      <c r="H71" s="99">
        <v>0</v>
      </c>
    </row>
    <row r="72" spans="1:8" ht="15.75" hidden="1" x14ac:dyDescent="0.25">
      <c r="A72" s="97" t="s">
        <v>185</v>
      </c>
      <c r="B72" s="104" t="s">
        <v>275</v>
      </c>
      <c r="C72" s="99">
        <v>0</v>
      </c>
      <c r="D72" s="99">
        <v>0</v>
      </c>
      <c r="E72" s="100">
        <v>0</v>
      </c>
      <c r="F72" s="100">
        <v>0</v>
      </c>
      <c r="G72" s="99">
        <v>0</v>
      </c>
      <c r="H72" s="99">
        <v>0</v>
      </c>
    </row>
    <row r="73" spans="1:8" ht="15.75" hidden="1" x14ac:dyDescent="0.25">
      <c r="A73" s="97" t="s">
        <v>185</v>
      </c>
      <c r="B73" s="104" t="s">
        <v>276</v>
      </c>
      <c r="C73" s="99">
        <v>0</v>
      </c>
      <c r="D73" s="99">
        <v>0</v>
      </c>
      <c r="E73" s="100">
        <v>108378.16</v>
      </c>
      <c r="F73" s="100">
        <v>108378.16</v>
      </c>
      <c r="G73" s="99">
        <v>0</v>
      </c>
      <c r="H73" s="99">
        <v>0</v>
      </c>
    </row>
    <row r="74" spans="1:8" ht="15.75" hidden="1" x14ac:dyDescent="0.25">
      <c r="A74" s="97" t="s">
        <v>185</v>
      </c>
      <c r="B74" s="104" t="s">
        <v>295</v>
      </c>
      <c r="C74" s="99">
        <v>0</v>
      </c>
      <c r="D74" s="99">
        <v>0</v>
      </c>
      <c r="E74" s="100">
        <v>841500</v>
      </c>
      <c r="F74" s="100">
        <v>841500</v>
      </c>
      <c r="G74" s="99">
        <v>0</v>
      </c>
      <c r="H74" s="99">
        <v>0</v>
      </c>
    </row>
    <row r="75" spans="1:8" ht="15.75" x14ac:dyDescent="0.25">
      <c r="A75" s="97" t="s">
        <v>184</v>
      </c>
      <c r="B75" s="103" t="s">
        <v>129</v>
      </c>
      <c r="C75" s="99">
        <v>0</v>
      </c>
      <c r="D75" s="99">
        <v>0</v>
      </c>
      <c r="E75" s="100">
        <v>0</v>
      </c>
      <c r="F75" s="100">
        <v>0</v>
      </c>
      <c r="G75" s="99">
        <v>0</v>
      </c>
      <c r="H75" s="99">
        <v>0</v>
      </c>
    </row>
    <row r="76" spans="1:8" ht="15.75" hidden="1" x14ac:dyDescent="0.25">
      <c r="A76" s="97" t="s">
        <v>185</v>
      </c>
      <c r="B76" s="104" t="s">
        <v>296</v>
      </c>
      <c r="C76" s="99">
        <v>0</v>
      </c>
      <c r="D76" s="99">
        <v>0</v>
      </c>
      <c r="E76" s="100">
        <v>0</v>
      </c>
      <c r="F76" s="100">
        <v>0</v>
      </c>
      <c r="G76" s="99">
        <v>0</v>
      </c>
      <c r="H76" s="99">
        <v>0</v>
      </c>
    </row>
    <row r="77" spans="1:8" ht="15.75" hidden="1" x14ac:dyDescent="0.25">
      <c r="A77" s="97" t="s">
        <v>185</v>
      </c>
      <c r="B77" s="104" t="s">
        <v>225</v>
      </c>
      <c r="C77" s="99">
        <v>0</v>
      </c>
      <c r="D77" s="99">
        <v>0</v>
      </c>
      <c r="E77" s="100">
        <v>0</v>
      </c>
      <c r="F77" s="100">
        <v>0</v>
      </c>
      <c r="G77" s="99">
        <v>0</v>
      </c>
      <c r="H77" s="99">
        <v>0</v>
      </c>
    </row>
    <row r="78" spans="1:8" ht="15.75" x14ac:dyDescent="0.25">
      <c r="A78" s="97" t="s">
        <v>184</v>
      </c>
      <c r="B78" s="103" t="s">
        <v>130</v>
      </c>
      <c r="C78" s="99">
        <v>0</v>
      </c>
      <c r="D78" s="99">
        <v>0</v>
      </c>
      <c r="E78" s="100">
        <v>141943.38</v>
      </c>
      <c r="F78" s="100">
        <v>141943.38</v>
      </c>
      <c r="G78" s="99">
        <v>0</v>
      </c>
      <c r="H78" s="99">
        <v>0</v>
      </c>
    </row>
    <row r="79" spans="1:8" ht="15.75" hidden="1" x14ac:dyDescent="0.25">
      <c r="A79" s="97" t="s">
        <v>185</v>
      </c>
      <c r="B79" s="104" t="s">
        <v>297</v>
      </c>
      <c r="C79" s="99">
        <v>0</v>
      </c>
      <c r="D79" s="99">
        <v>0</v>
      </c>
      <c r="E79" s="100">
        <v>0</v>
      </c>
      <c r="F79" s="100">
        <v>0</v>
      </c>
      <c r="G79" s="99">
        <v>0</v>
      </c>
      <c r="H79" s="99">
        <v>0</v>
      </c>
    </row>
    <row r="80" spans="1:8" ht="15.75" hidden="1" x14ac:dyDescent="0.25">
      <c r="A80" s="97" t="s">
        <v>185</v>
      </c>
      <c r="B80" s="104" t="s">
        <v>298</v>
      </c>
      <c r="C80" s="99">
        <v>0</v>
      </c>
      <c r="D80" s="99">
        <v>0</v>
      </c>
      <c r="E80" s="100">
        <v>17216.2</v>
      </c>
      <c r="F80" s="100">
        <v>17216.2</v>
      </c>
      <c r="G80" s="99">
        <v>0</v>
      </c>
      <c r="H80" s="99">
        <v>0</v>
      </c>
    </row>
    <row r="81" spans="1:8" ht="15.75" hidden="1" x14ac:dyDescent="0.25">
      <c r="A81" s="97" t="s">
        <v>185</v>
      </c>
      <c r="B81" s="104" t="s">
        <v>226</v>
      </c>
      <c r="C81" s="99">
        <v>0</v>
      </c>
      <c r="D81" s="99">
        <v>0</v>
      </c>
      <c r="E81" s="100">
        <v>47932.78</v>
      </c>
      <c r="F81" s="100">
        <v>47932.78</v>
      </c>
      <c r="G81" s="99">
        <v>0</v>
      </c>
      <c r="H81" s="99">
        <v>0</v>
      </c>
    </row>
    <row r="82" spans="1:8" ht="15.75" hidden="1" x14ac:dyDescent="0.25">
      <c r="A82" s="97" t="s">
        <v>185</v>
      </c>
      <c r="B82" s="104" t="s">
        <v>227</v>
      </c>
      <c r="C82" s="99">
        <v>0</v>
      </c>
      <c r="D82" s="99">
        <v>0</v>
      </c>
      <c r="E82" s="100">
        <v>76794.399999999994</v>
      </c>
      <c r="F82" s="100">
        <v>76794.399999999994</v>
      </c>
      <c r="G82" s="99">
        <v>0</v>
      </c>
      <c r="H82" s="99">
        <v>0</v>
      </c>
    </row>
    <row r="83" spans="1:8" ht="15.75" hidden="1" x14ac:dyDescent="0.25">
      <c r="A83" s="97" t="s">
        <v>185</v>
      </c>
      <c r="B83" s="104" t="s">
        <v>279</v>
      </c>
      <c r="C83" s="99">
        <v>0</v>
      </c>
      <c r="D83" s="99">
        <v>0</v>
      </c>
      <c r="E83" s="100">
        <v>0</v>
      </c>
      <c r="F83" s="100">
        <v>0</v>
      </c>
      <c r="G83" s="99">
        <v>0</v>
      </c>
      <c r="H83" s="99">
        <v>0</v>
      </c>
    </row>
    <row r="84" spans="1:8" ht="15.75" x14ac:dyDescent="0.25">
      <c r="A84" s="97" t="s">
        <v>184</v>
      </c>
      <c r="B84" s="103" t="s">
        <v>131</v>
      </c>
      <c r="C84" s="99">
        <v>0</v>
      </c>
      <c r="D84" s="99">
        <v>0</v>
      </c>
      <c r="E84" s="100">
        <v>1301965.49</v>
      </c>
      <c r="F84" s="100">
        <v>1301965.49</v>
      </c>
      <c r="G84" s="99">
        <v>0</v>
      </c>
      <c r="H84" s="99">
        <v>0</v>
      </c>
    </row>
    <row r="85" spans="1:8" ht="15.75" hidden="1" x14ac:dyDescent="0.25">
      <c r="A85" s="97" t="s">
        <v>185</v>
      </c>
      <c r="B85" s="104" t="s">
        <v>228</v>
      </c>
      <c r="C85" s="99">
        <v>0</v>
      </c>
      <c r="D85" s="99">
        <v>0</v>
      </c>
      <c r="E85" s="100">
        <v>845500</v>
      </c>
      <c r="F85" s="100">
        <v>845500</v>
      </c>
      <c r="G85" s="99">
        <v>0</v>
      </c>
      <c r="H85" s="99">
        <v>0</v>
      </c>
    </row>
    <row r="86" spans="1:8" ht="15.75" hidden="1" x14ac:dyDescent="0.25">
      <c r="A86" s="97" t="s">
        <v>185</v>
      </c>
      <c r="B86" s="104" t="s">
        <v>229</v>
      </c>
      <c r="C86" s="99">
        <v>0</v>
      </c>
      <c r="D86" s="99">
        <v>0</v>
      </c>
      <c r="E86" s="100">
        <v>447988.37</v>
      </c>
      <c r="F86" s="100">
        <v>447988.37</v>
      </c>
      <c r="G86" s="99">
        <v>0</v>
      </c>
      <c r="H86" s="99">
        <v>0</v>
      </c>
    </row>
    <row r="87" spans="1:8" ht="15.75" hidden="1" x14ac:dyDescent="0.25">
      <c r="A87" s="97" t="s">
        <v>185</v>
      </c>
      <c r="B87" s="104" t="s">
        <v>230</v>
      </c>
      <c r="C87" s="99">
        <v>0</v>
      </c>
      <c r="D87" s="99">
        <v>0</v>
      </c>
      <c r="E87" s="100">
        <v>0</v>
      </c>
      <c r="F87" s="100">
        <v>0</v>
      </c>
      <c r="G87" s="99">
        <v>0</v>
      </c>
      <c r="H87" s="99">
        <v>0</v>
      </c>
    </row>
    <row r="88" spans="1:8" ht="15.75" hidden="1" x14ac:dyDescent="0.25">
      <c r="A88" s="97" t="s">
        <v>185</v>
      </c>
      <c r="B88" s="104" t="s">
        <v>299</v>
      </c>
      <c r="C88" s="99">
        <v>0</v>
      </c>
      <c r="D88" s="99">
        <v>0</v>
      </c>
      <c r="E88" s="100">
        <v>0</v>
      </c>
      <c r="F88" s="100">
        <v>0</v>
      </c>
      <c r="G88" s="99">
        <v>0</v>
      </c>
      <c r="H88" s="99">
        <v>0</v>
      </c>
    </row>
    <row r="89" spans="1:8" ht="15.75" hidden="1" x14ac:dyDescent="0.25">
      <c r="A89" s="97" t="s">
        <v>185</v>
      </c>
      <c r="B89" s="104" t="s">
        <v>300</v>
      </c>
      <c r="C89" s="99">
        <v>0</v>
      </c>
      <c r="D89" s="99">
        <v>0</v>
      </c>
      <c r="E89" s="100">
        <v>0</v>
      </c>
      <c r="F89" s="100">
        <v>0</v>
      </c>
      <c r="G89" s="99">
        <v>0</v>
      </c>
      <c r="H89" s="99">
        <v>0</v>
      </c>
    </row>
    <row r="90" spans="1:8" ht="15.75" hidden="1" x14ac:dyDescent="0.25">
      <c r="A90" s="97" t="s">
        <v>185</v>
      </c>
      <c r="B90" s="104" t="s">
        <v>280</v>
      </c>
      <c r="C90" s="99">
        <v>0</v>
      </c>
      <c r="D90" s="99">
        <v>0</v>
      </c>
      <c r="E90" s="100">
        <v>0</v>
      </c>
      <c r="F90" s="100">
        <v>0</v>
      </c>
      <c r="G90" s="99">
        <v>0</v>
      </c>
      <c r="H90" s="99">
        <v>0</v>
      </c>
    </row>
    <row r="91" spans="1:8" ht="15.75" hidden="1" x14ac:dyDescent="0.25">
      <c r="A91" s="97" t="s">
        <v>185</v>
      </c>
      <c r="B91" s="104" t="s">
        <v>301</v>
      </c>
      <c r="C91" s="99">
        <v>0</v>
      </c>
      <c r="D91" s="99">
        <v>0</v>
      </c>
      <c r="E91" s="100">
        <v>0</v>
      </c>
      <c r="F91" s="100">
        <v>0</v>
      </c>
      <c r="G91" s="99">
        <v>0</v>
      </c>
      <c r="H91" s="99">
        <v>0</v>
      </c>
    </row>
    <row r="92" spans="1:8" ht="15.75" hidden="1" x14ac:dyDescent="0.25">
      <c r="A92" s="97" t="s">
        <v>185</v>
      </c>
      <c r="B92" s="104" t="s">
        <v>232</v>
      </c>
      <c r="C92" s="99">
        <v>0</v>
      </c>
      <c r="D92" s="99">
        <v>0</v>
      </c>
      <c r="E92" s="100">
        <v>8477.1200000000008</v>
      </c>
      <c r="F92" s="100">
        <v>8477.1200000000008</v>
      </c>
      <c r="G92" s="99">
        <v>0</v>
      </c>
      <c r="H92" s="99">
        <v>0</v>
      </c>
    </row>
    <row r="93" spans="1:8" ht="15.75" x14ac:dyDescent="0.25">
      <c r="A93" s="97" t="s">
        <v>184</v>
      </c>
      <c r="B93" s="103" t="s">
        <v>132</v>
      </c>
      <c r="C93" s="99">
        <v>0</v>
      </c>
      <c r="D93" s="99">
        <v>0</v>
      </c>
      <c r="E93" s="100">
        <v>1928779.26</v>
      </c>
      <c r="F93" s="100">
        <v>1928779.26</v>
      </c>
      <c r="G93" s="99">
        <v>0</v>
      </c>
      <c r="H93" s="99">
        <v>0</v>
      </c>
    </row>
    <row r="94" spans="1:8" ht="15.75" hidden="1" x14ac:dyDescent="0.25">
      <c r="A94" s="97" t="s">
        <v>185</v>
      </c>
      <c r="B94" s="104" t="s">
        <v>233</v>
      </c>
      <c r="C94" s="99">
        <v>0</v>
      </c>
      <c r="D94" s="99">
        <v>0</v>
      </c>
      <c r="E94" s="100">
        <v>123928.91</v>
      </c>
      <c r="F94" s="100">
        <v>123928.91</v>
      </c>
      <c r="G94" s="99">
        <v>0</v>
      </c>
      <c r="H94" s="99">
        <v>0</v>
      </c>
    </row>
    <row r="95" spans="1:8" ht="15.75" hidden="1" x14ac:dyDescent="0.25">
      <c r="A95" s="97" t="s">
        <v>185</v>
      </c>
      <c r="B95" s="104" t="s">
        <v>234</v>
      </c>
      <c r="C95" s="99">
        <v>0</v>
      </c>
      <c r="D95" s="99">
        <v>0</v>
      </c>
      <c r="E95" s="100">
        <v>556047.07999999996</v>
      </c>
      <c r="F95" s="100">
        <v>556047.07999999996</v>
      </c>
      <c r="G95" s="99">
        <v>0</v>
      </c>
      <c r="H95" s="99">
        <v>0</v>
      </c>
    </row>
    <row r="96" spans="1:8" ht="15.75" hidden="1" x14ac:dyDescent="0.25">
      <c r="A96" s="97" t="s">
        <v>185</v>
      </c>
      <c r="B96" s="104" t="s">
        <v>281</v>
      </c>
      <c r="C96" s="99">
        <v>0</v>
      </c>
      <c r="D96" s="99">
        <v>0</v>
      </c>
      <c r="E96" s="100">
        <v>0</v>
      </c>
      <c r="F96" s="100">
        <v>0</v>
      </c>
      <c r="G96" s="99">
        <v>0</v>
      </c>
      <c r="H96" s="99">
        <v>0</v>
      </c>
    </row>
    <row r="97" spans="1:8" ht="15.75" hidden="1" x14ac:dyDescent="0.25">
      <c r="A97" s="97" t="s">
        <v>185</v>
      </c>
      <c r="B97" s="104" t="s">
        <v>235</v>
      </c>
      <c r="C97" s="99">
        <v>0</v>
      </c>
      <c r="D97" s="99">
        <v>0</v>
      </c>
      <c r="E97" s="100">
        <v>9723.2000000000007</v>
      </c>
      <c r="F97" s="100">
        <v>9723.2000000000007</v>
      </c>
      <c r="G97" s="99">
        <v>0</v>
      </c>
      <c r="H97" s="99">
        <v>0</v>
      </c>
    </row>
    <row r="98" spans="1:8" ht="15.75" hidden="1" x14ac:dyDescent="0.25">
      <c r="A98" s="97" t="s">
        <v>185</v>
      </c>
      <c r="B98" s="104" t="s">
        <v>282</v>
      </c>
      <c r="C98" s="99">
        <v>0</v>
      </c>
      <c r="D98" s="99">
        <v>0</v>
      </c>
      <c r="E98" s="100">
        <v>318600</v>
      </c>
      <c r="F98" s="100">
        <v>318600</v>
      </c>
      <c r="G98" s="99">
        <v>0</v>
      </c>
      <c r="H98" s="99">
        <v>0</v>
      </c>
    </row>
    <row r="99" spans="1:8" ht="15.75" hidden="1" x14ac:dyDescent="0.25">
      <c r="A99" s="97" t="s">
        <v>185</v>
      </c>
      <c r="B99" s="104" t="s">
        <v>236</v>
      </c>
      <c r="C99" s="99">
        <v>0</v>
      </c>
      <c r="D99" s="99">
        <v>0</v>
      </c>
      <c r="E99" s="100">
        <v>65869.55</v>
      </c>
      <c r="F99" s="100">
        <v>65869.55</v>
      </c>
      <c r="G99" s="99">
        <v>0</v>
      </c>
      <c r="H99" s="99">
        <v>0</v>
      </c>
    </row>
    <row r="100" spans="1:8" ht="15.75" hidden="1" x14ac:dyDescent="0.25">
      <c r="A100" s="97" t="s">
        <v>185</v>
      </c>
      <c r="B100" s="104" t="s">
        <v>237</v>
      </c>
      <c r="C100" s="99">
        <v>0</v>
      </c>
      <c r="D100" s="99">
        <v>0</v>
      </c>
      <c r="E100" s="100">
        <v>728898.04</v>
      </c>
      <c r="F100" s="100">
        <v>728898.04</v>
      </c>
      <c r="G100" s="99">
        <v>0</v>
      </c>
      <c r="H100" s="99">
        <v>0</v>
      </c>
    </row>
    <row r="101" spans="1:8" ht="15.75" hidden="1" x14ac:dyDescent="0.25">
      <c r="A101" s="97" t="s">
        <v>185</v>
      </c>
      <c r="B101" s="104" t="s">
        <v>283</v>
      </c>
      <c r="C101" s="99">
        <v>0</v>
      </c>
      <c r="D101" s="99">
        <v>0</v>
      </c>
      <c r="E101" s="100">
        <v>0</v>
      </c>
      <c r="F101" s="100">
        <v>0</v>
      </c>
      <c r="G101" s="99">
        <v>0</v>
      </c>
      <c r="H101" s="99">
        <v>0</v>
      </c>
    </row>
    <row r="102" spans="1:8" ht="15.75" hidden="1" x14ac:dyDescent="0.25">
      <c r="A102" s="97" t="s">
        <v>185</v>
      </c>
      <c r="B102" s="104" t="s">
        <v>284</v>
      </c>
      <c r="C102" s="99">
        <v>0</v>
      </c>
      <c r="D102" s="99">
        <v>0</v>
      </c>
      <c r="E102" s="100">
        <v>4967.8</v>
      </c>
      <c r="F102" s="100">
        <v>4967.8</v>
      </c>
      <c r="G102" s="99">
        <v>0</v>
      </c>
      <c r="H102" s="99">
        <v>0</v>
      </c>
    </row>
    <row r="103" spans="1:8" ht="15.75" hidden="1" x14ac:dyDescent="0.25">
      <c r="A103" s="97" t="s">
        <v>185</v>
      </c>
      <c r="B103" s="104" t="s">
        <v>238</v>
      </c>
      <c r="C103" s="99">
        <v>0</v>
      </c>
      <c r="D103" s="99">
        <v>0</v>
      </c>
      <c r="E103" s="100">
        <v>11646.6</v>
      </c>
      <c r="F103" s="100">
        <v>11646.6</v>
      </c>
      <c r="G103" s="99">
        <v>0</v>
      </c>
      <c r="H103" s="99">
        <v>0</v>
      </c>
    </row>
    <row r="104" spans="1:8" ht="15.75" hidden="1" x14ac:dyDescent="0.25">
      <c r="A104" s="97" t="s">
        <v>185</v>
      </c>
      <c r="B104" s="104" t="s">
        <v>239</v>
      </c>
      <c r="C104" s="99">
        <v>0</v>
      </c>
      <c r="D104" s="99">
        <v>0</v>
      </c>
      <c r="E104" s="100">
        <v>92224.08</v>
      </c>
      <c r="F104" s="100">
        <v>92224.08</v>
      </c>
      <c r="G104" s="99">
        <v>0</v>
      </c>
      <c r="H104" s="99">
        <v>0</v>
      </c>
    </row>
    <row r="105" spans="1:8" ht="15.75" hidden="1" x14ac:dyDescent="0.25">
      <c r="A105" s="97" t="s">
        <v>185</v>
      </c>
      <c r="B105" s="104" t="s">
        <v>240</v>
      </c>
      <c r="C105" s="99">
        <v>0</v>
      </c>
      <c r="D105" s="99">
        <v>0</v>
      </c>
      <c r="E105" s="100">
        <v>16874</v>
      </c>
      <c r="F105" s="100">
        <v>16874</v>
      </c>
      <c r="G105" s="99">
        <v>0</v>
      </c>
      <c r="H105" s="99">
        <v>0</v>
      </c>
    </row>
    <row r="106" spans="1:8" ht="15.75" x14ac:dyDescent="0.25">
      <c r="A106" s="97" t="s">
        <v>183</v>
      </c>
      <c r="B106" s="102" t="s">
        <v>133</v>
      </c>
      <c r="C106" s="99">
        <v>0</v>
      </c>
      <c r="D106" s="99">
        <v>0</v>
      </c>
      <c r="E106" s="100">
        <v>15786000</v>
      </c>
      <c r="F106" s="100">
        <v>15786000</v>
      </c>
      <c r="G106" s="99">
        <v>0</v>
      </c>
      <c r="H106" s="99">
        <v>0</v>
      </c>
    </row>
    <row r="107" spans="1:8" ht="15.75" x14ac:dyDescent="0.25">
      <c r="A107" s="97" t="s">
        <v>184</v>
      </c>
      <c r="B107" s="103" t="s">
        <v>134</v>
      </c>
      <c r="C107" s="99">
        <v>0</v>
      </c>
      <c r="D107" s="99">
        <v>0</v>
      </c>
      <c r="E107" s="100">
        <v>15786000</v>
      </c>
      <c r="F107" s="100">
        <v>15786000</v>
      </c>
      <c r="G107" s="99">
        <v>0</v>
      </c>
      <c r="H107" s="99">
        <v>0</v>
      </c>
    </row>
    <row r="108" spans="1:8" ht="15.75" hidden="1" x14ac:dyDescent="0.25">
      <c r="A108" s="97" t="s">
        <v>185</v>
      </c>
      <c r="B108" s="104" t="s">
        <v>241</v>
      </c>
      <c r="C108" s="99">
        <v>0</v>
      </c>
      <c r="D108" s="99">
        <v>0</v>
      </c>
      <c r="E108" s="100">
        <v>15786000</v>
      </c>
      <c r="F108" s="100">
        <v>15786000</v>
      </c>
      <c r="G108" s="99">
        <v>0</v>
      </c>
      <c r="H108" s="99">
        <v>0</v>
      </c>
    </row>
    <row r="109" spans="1:8" ht="15.75" x14ac:dyDescent="0.25">
      <c r="A109" s="97" t="s">
        <v>183</v>
      </c>
      <c r="B109" s="102" t="s">
        <v>136</v>
      </c>
      <c r="C109" s="99">
        <v>0</v>
      </c>
      <c r="D109" s="99">
        <v>0</v>
      </c>
      <c r="E109" s="100">
        <v>14289564.23</v>
      </c>
      <c r="F109" s="100">
        <v>14289564.23</v>
      </c>
      <c r="G109" s="99">
        <v>0</v>
      </c>
      <c r="H109" s="99">
        <v>0</v>
      </c>
    </row>
    <row r="110" spans="1:8" ht="15.75" x14ac:dyDescent="0.25">
      <c r="A110" s="97" t="s">
        <v>184</v>
      </c>
      <c r="B110" s="103" t="s">
        <v>137</v>
      </c>
      <c r="C110" s="99">
        <v>0</v>
      </c>
      <c r="D110" s="99">
        <v>0</v>
      </c>
      <c r="E110" s="100">
        <v>9760104.7300000004</v>
      </c>
      <c r="F110" s="100">
        <v>9760104.7300000004</v>
      </c>
      <c r="G110" s="99">
        <v>0</v>
      </c>
      <c r="H110" s="99">
        <v>0</v>
      </c>
    </row>
    <row r="111" spans="1:8" ht="15.75" hidden="1" x14ac:dyDescent="0.25">
      <c r="A111" s="97" t="s">
        <v>185</v>
      </c>
      <c r="B111" s="104" t="s">
        <v>242</v>
      </c>
      <c r="C111" s="99">
        <v>0</v>
      </c>
      <c r="D111" s="99">
        <v>0</v>
      </c>
      <c r="E111" s="100">
        <v>514700.89</v>
      </c>
      <c r="F111" s="100">
        <v>514700.89</v>
      </c>
      <c r="G111" s="99">
        <v>0</v>
      </c>
      <c r="H111" s="99">
        <v>0</v>
      </c>
    </row>
    <row r="112" spans="1:8" ht="15.75" hidden="1" x14ac:dyDescent="0.25">
      <c r="A112" s="97" t="s">
        <v>185</v>
      </c>
      <c r="B112" s="104" t="s">
        <v>244</v>
      </c>
      <c r="C112" s="99">
        <v>0</v>
      </c>
      <c r="D112" s="99">
        <v>0</v>
      </c>
      <c r="E112" s="100">
        <v>9245403.8399999999</v>
      </c>
      <c r="F112" s="100">
        <v>9245403.8399999999</v>
      </c>
      <c r="G112" s="99">
        <v>0</v>
      </c>
      <c r="H112" s="99">
        <v>0</v>
      </c>
    </row>
    <row r="113" spans="1:8" ht="15.75" hidden="1" x14ac:dyDescent="0.25">
      <c r="A113" s="97" t="s">
        <v>185</v>
      </c>
      <c r="B113" s="104" t="s">
        <v>245</v>
      </c>
      <c r="C113" s="99">
        <v>0</v>
      </c>
      <c r="D113" s="99">
        <v>0</v>
      </c>
      <c r="E113" s="100">
        <v>0</v>
      </c>
      <c r="F113" s="100">
        <v>0</v>
      </c>
      <c r="G113" s="99">
        <v>0</v>
      </c>
      <c r="H113" s="99">
        <v>0</v>
      </c>
    </row>
    <row r="114" spans="1:8" ht="15.75" hidden="1" x14ac:dyDescent="0.25">
      <c r="A114" s="97" t="s">
        <v>185</v>
      </c>
      <c r="B114" s="104" t="s">
        <v>246</v>
      </c>
      <c r="C114" s="99">
        <v>0</v>
      </c>
      <c r="D114" s="99">
        <v>0</v>
      </c>
      <c r="E114" s="100">
        <v>0</v>
      </c>
      <c r="F114" s="100">
        <v>0</v>
      </c>
      <c r="G114" s="99">
        <v>0</v>
      </c>
      <c r="H114" s="99">
        <v>0</v>
      </c>
    </row>
    <row r="115" spans="1:8" ht="15.75" x14ac:dyDescent="0.25">
      <c r="A115" s="97" t="s">
        <v>184</v>
      </c>
      <c r="B115" s="103" t="s">
        <v>138</v>
      </c>
      <c r="C115" s="99">
        <v>0</v>
      </c>
      <c r="D115" s="99">
        <v>0</v>
      </c>
      <c r="E115" s="100">
        <v>4068640</v>
      </c>
      <c r="F115" s="100">
        <v>4068640</v>
      </c>
      <c r="G115" s="99">
        <v>0</v>
      </c>
      <c r="H115" s="99">
        <v>0</v>
      </c>
    </row>
    <row r="116" spans="1:8" ht="15.75" hidden="1" x14ac:dyDescent="0.25">
      <c r="A116" s="97" t="s">
        <v>185</v>
      </c>
      <c r="B116" s="104" t="s">
        <v>247</v>
      </c>
      <c r="C116" s="99">
        <v>0</v>
      </c>
      <c r="D116" s="99">
        <v>0</v>
      </c>
      <c r="E116" s="100">
        <v>4068640</v>
      </c>
      <c r="F116" s="100">
        <v>4068640</v>
      </c>
      <c r="G116" s="99">
        <v>0</v>
      </c>
      <c r="H116" s="99">
        <v>0</v>
      </c>
    </row>
    <row r="117" spans="1:8" ht="15.75" x14ac:dyDescent="0.25">
      <c r="A117" s="97" t="s">
        <v>184</v>
      </c>
      <c r="B117" s="103" t="s">
        <v>140</v>
      </c>
      <c r="C117" s="99">
        <v>0</v>
      </c>
      <c r="D117" s="99">
        <v>0</v>
      </c>
      <c r="E117" s="100">
        <v>0</v>
      </c>
      <c r="F117" s="100">
        <v>0</v>
      </c>
      <c r="G117" s="99">
        <v>0</v>
      </c>
      <c r="H117" s="99">
        <v>0</v>
      </c>
    </row>
    <row r="118" spans="1:8" ht="15.75" hidden="1" x14ac:dyDescent="0.25">
      <c r="A118" s="97" t="s">
        <v>185</v>
      </c>
      <c r="B118" s="104" t="s">
        <v>248</v>
      </c>
      <c r="C118" s="99">
        <v>0</v>
      </c>
      <c r="D118" s="99">
        <v>0</v>
      </c>
      <c r="E118" s="100">
        <v>0</v>
      </c>
      <c r="F118" s="100">
        <v>0</v>
      </c>
      <c r="G118" s="99">
        <v>0</v>
      </c>
      <c r="H118" s="99">
        <v>0</v>
      </c>
    </row>
    <row r="119" spans="1:8" ht="15.75" x14ac:dyDescent="0.25">
      <c r="A119" s="97" t="s">
        <v>184</v>
      </c>
      <c r="B119" s="103" t="s">
        <v>142</v>
      </c>
      <c r="C119" s="99">
        <v>0</v>
      </c>
      <c r="D119" s="99">
        <v>0</v>
      </c>
      <c r="E119" s="100">
        <v>99804.4</v>
      </c>
      <c r="F119" s="100">
        <v>99804.4</v>
      </c>
      <c r="G119" s="99">
        <v>0</v>
      </c>
      <c r="H119" s="99">
        <v>0</v>
      </c>
    </row>
    <row r="120" spans="1:8" ht="15.75" hidden="1" x14ac:dyDescent="0.25">
      <c r="A120" s="97" t="s">
        <v>185</v>
      </c>
      <c r="B120" s="104" t="s">
        <v>302</v>
      </c>
      <c r="C120" s="99">
        <v>0</v>
      </c>
      <c r="D120" s="99">
        <v>0</v>
      </c>
      <c r="E120" s="100">
        <v>0</v>
      </c>
      <c r="F120" s="100">
        <v>0</v>
      </c>
      <c r="G120" s="99">
        <v>0</v>
      </c>
      <c r="H120" s="99">
        <v>0</v>
      </c>
    </row>
    <row r="121" spans="1:8" ht="15.75" hidden="1" x14ac:dyDescent="0.25">
      <c r="A121" s="97" t="s">
        <v>185</v>
      </c>
      <c r="B121" s="104" t="s">
        <v>286</v>
      </c>
      <c r="C121" s="99">
        <v>0</v>
      </c>
      <c r="D121" s="99">
        <v>0</v>
      </c>
      <c r="E121" s="100">
        <v>0</v>
      </c>
      <c r="F121" s="100">
        <v>0</v>
      </c>
      <c r="G121" s="99">
        <v>0</v>
      </c>
      <c r="H121" s="99">
        <v>0</v>
      </c>
    </row>
    <row r="122" spans="1:8" ht="15.75" hidden="1" x14ac:dyDescent="0.25">
      <c r="A122" s="97" t="s">
        <v>185</v>
      </c>
      <c r="B122" s="104" t="s">
        <v>250</v>
      </c>
      <c r="C122" s="99">
        <v>0</v>
      </c>
      <c r="D122" s="99">
        <v>0</v>
      </c>
      <c r="E122" s="100">
        <v>0</v>
      </c>
      <c r="F122" s="100">
        <v>0</v>
      </c>
      <c r="G122" s="99">
        <v>0</v>
      </c>
      <c r="H122" s="99">
        <v>0</v>
      </c>
    </row>
    <row r="123" spans="1:8" ht="15.75" hidden="1" x14ac:dyDescent="0.25">
      <c r="A123" s="97" t="s">
        <v>185</v>
      </c>
      <c r="B123" s="104" t="s">
        <v>251</v>
      </c>
      <c r="C123" s="99">
        <v>0</v>
      </c>
      <c r="D123" s="99">
        <v>0</v>
      </c>
      <c r="E123" s="100">
        <v>0</v>
      </c>
      <c r="F123" s="100">
        <v>0</v>
      </c>
      <c r="G123" s="99">
        <v>0</v>
      </c>
      <c r="H123" s="99">
        <v>0</v>
      </c>
    </row>
    <row r="124" spans="1:8" ht="15.75" hidden="1" x14ac:dyDescent="0.25">
      <c r="A124" s="97" t="s">
        <v>185</v>
      </c>
      <c r="B124" s="104" t="s">
        <v>252</v>
      </c>
      <c r="C124" s="99">
        <v>0</v>
      </c>
      <c r="D124" s="99">
        <v>0</v>
      </c>
      <c r="E124" s="100">
        <v>37642</v>
      </c>
      <c r="F124" s="100">
        <v>37642</v>
      </c>
      <c r="G124" s="99">
        <v>0</v>
      </c>
      <c r="H124" s="99">
        <v>0</v>
      </c>
    </row>
    <row r="125" spans="1:8" ht="15.75" hidden="1" x14ac:dyDescent="0.25">
      <c r="A125" s="97" t="s">
        <v>185</v>
      </c>
      <c r="B125" s="104" t="s">
        <v>253</v>
      </c>
      <c r="C125" s="99">
        <v>0</v>
      </c>
      <c r="D125" s="99">
        <v>0</v>
      </c>
      <c r="E125" s="100">
        <v>62162.400000000001</v>
      </c>
      <c r="F125" s="100">
        <v>62162.400000000001</v>
      </c>
      <c r="G125" s="99">
        <v>0</v>
      </c>
      <c r="H125" s="99">
        <v>0</v>
      </c>
    </row>
    <row r="126" spans="1:8" ht="15.75" x14ac:dyDescent="0.25">
      <c r="A126" s="97" t="s">
        <v>184</v>
      </c>
      <c r="B126" s="103" t="s">
        <v>143</v>
      </c>
      <c r="C126" s="99">
        <v>0</v>
      </c>
      <c r="D126" s="99">
        <v>0</v>
      </c>
      <c r="E126" s="100">
        <v>0</v>
      </c>
      <c r="F126" s="100">
        <v>0</v>
      </c>
      <c r="G126" s="99">
        <v>0</v>
      </c>
      <c r="H126" s="99">
        <v>0</v>
      </c>
    </row>
    <row r="127" spans="1:8" ht="15.75" hidden="1" x14ac:dyDescent="0.25">
      <c r="A127" s="97" t="s">
        <v>185</v>
      </c>
      <c r="B127" s="104" t="s">
        <v>254</v>
      </c>
      <c r="C127" s="99">
        <v>0</v>
      </c>
      <c r="D127" s="99">
        <v>0</v>
      </c>
      <c r="E127" s="100">
        <v>0</v>
      </c>
      <c r="F127" s="100">
        <v>0</v>
      </c>
      <c r="G127" s="99">
        <v>0</v>
      </c>
      <c r="H127" s="99">
        <v>0</v>
      </c>
    </row>
    <row r="128" spans="1:8" ht="15.75" x14ac:dyDescent="0.25">
      <c r="A128" s="97" t="s">
        <v>184</v>
      </c>
      <c r="B128" s="103" t="s">
        <v>144</v>
      </c>
      <c r="C128" s="99">
        <v>0</v>
      </c>
      <c r="D128" s="99">
        <v>0</v>
      </c>
      <c r="E128" s="100">
        <v>361015.1</v>
      </c>
      <c r="F128" s="100">
        <v>361015.1</v>
      </c>
      <c r="G128" s="99">
        <v>0</v>
      </c>
      <c r="H128" s="99">
        <v>0</v>
      </c>
    </row>
    <row r="129" spans="1:8" ht="15.75" hidden="1" x14ac:dyDescent="0.25">
      <c r="A129" s="97" t="s">
        <v>185</v>
      </c>
      <c r="B129" s="104" t="s">
        <v>255</v>
      </c>
      <c r="C129" s="99">
        <v>0</v>
      </c>
      <c r="D129" s="99">
        <v>0</v>
      </c>
      <c r="E129" s="100">
        <v>361015.1</v>
      </c>
      <c r="F129" s="100">
        <v>361015.1</v>
      </c>
      <c r="G129" s="99">
        <v>0</v>
      </c>
      <c r="H129" s="99">
        <v>0</v>
      </c>
    </row>
    <row r="130" spans="1:8" ht="15.75" x14ac:dyDescent="0.25">
      <c r="A130" s="97" t="s">
        <v>183</v>
      </c>
      <c r="B130" s="102" t="s">
        <v>145</v>
      </c>
      <c r="C130" s="99">
        <v>0</v>
      </c>
      <c r="D130" s="99">
        <v>0</v>
      </c>
      <c r="E130" s="100">
        <v>0</v>
      </c>
      <c r="F130" s="100">
        <v>0</v>
      </c>
      <c r="G130" s="99">
        <v>0</v>
      </c>
      <c r="H130" s="99">
        <v>0</v>
      </c>
    </row>
    <row r="131" spans="1:8" ht="15.75" x14ac:dyDescent="0.25">
      <c r="A131" s="97" t="s">
        <v>184</v>
      </c>
      <c r="B131" s="103" t="s">
        <v>146</v>
      </c>
      <c r="C131" s="99">
        <v>0</v>
      </c>
      <c r="D131" s="99">
        <v>0</v>
      </c>
      <c r="E131" s="100">
        <v>0</v>
      </c>
      <c r="F131" s="100">
        <v>0</v>
      </c>
      <c r="G131" s="99">
        <v>0</v>
      </c>
      <c r="H131" s="99">
        <v>0</v>
      </c>
    </row>
    <row r="132" spans="1:8" ht="15.75" hidden="1" x14ac:dyDescent="0.25">
      <c r="A132" s="97" t="s">
        <v>185</v>
      </c>
      <c r="B132" s="104" t="s">
        <v>256</v>
      </c>
      <c r="C132" s="99">
        <v>0</v>
      </c>
      <c r="D132" s="99">
        <v>0</v>
      </c>
      <c r="E132" s="100">
        <v>0</v>
      </c>
      <c r="F132" s="100">
        <v>0</v>
      </c>
      <c r="G132" s="99">
        <v>0</v>
      </c>
      <c r="H132" s="99">
        <v>0</v>
      </c>
    </row>
  </sheetData>
  <autoFilter ref="A2:H132" xr:uid="{00000000-0001-0000-0000-000000000000}">
    <filterColumn colId="0">
      <filters blank="1">
        <filter val="Capí­tulo"/>
        <filter val="Ref CCP Concepto"/>
        <filter val="Ref CCP Cuenta"/>
        <filter val="Unidad Ejecutora"/>
      </filters>
    </filterColumn>
  </autoFilter>
  <pageMargins left="0.7" right="0.7" top="0.75" bottom="0.75" header="0.2" footer="0.2"/>
  <pageSetup fitToHeight="1000" orientation="landscape"/>
  <headerFooter>
    <oddHeader>&amp;C
Reporte IGP02&amp;LSistema de Información de la Gestión Financiera
Periodo:2023&amp;REG-004-DEFRD_1559227078070i
05/05/2023 14:54:16
04600278446-SIGEF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P2 Presupuesto Aprobado-Eje </vt:lpstr>
      <vt:lpstr>Ejecución indicador mes corresp</vt:lpstr>
      <vt:lpstr>Plantilla</vt:lpstr>
      <vt:lpstr>Enero</vt:lpstr>
      <vt:lpstr>Febrero</vt:lpstr>
      <vt:lpstr>Abril</vt:lpstr>
      <vt:lpstr>'Ejecución indicador mes corresp'!Área_de_impresión</vt:lpstr>
      <vt:lpstr>gerardito</vt:lpstr>
      <vt:lpstr>'Ejecución indicador mes corresp'!Títulos_a_imprimir</vt:lpstr>
      <vt:lpstr>'P2 Presupuesto Aprobado-Eje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 Daliza Lopez</dc:creator>
  <cp:lastModifiedBy>Fior Daliza Lopez</cp:lastModifiedBy>
  <cp:lastPrinted>2023-05-08T14:47:51Z</cp:lastPrinted>
  <dcterms:created xsi:type="dcterms:W3CDTF">2023-02-06T18:56:24Z</dcterms:created>
  <dcterms:modified xsi:type="dcterms:W3CDTF">2023-05-08T14:49:30Z</dcterms:modified>
</cp:coreProperties>
</file>